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380" yWindow="945" windowWidth="34230" windowHeight="9825" firstSheet="1" activeTab="1"/>
  </bookViews>
  <sheets>
    <sheet name="22期個別収益" sheetId="1" state="hidden" r:id="rId1"/>
    <sheet name="98 properties" sheetId="28" r:id="rId2"/>
    <sheet name="1 property sold " sheetId="29" r:id="rId3"/>
  </sheets>
  <definedNames>
    <definedName name="_xlnm.Print_Area" localSheetId="2">'1 property sold '!$B$1:$H$53</definedName>
    <definedName name="_xlnm.Print_Area" localSheetId="0">'22期個別収益'!$B$1:$CX$59</definedName>
    <definedName name="_xlnm.Print_Area" localSheetId="1">'98 properties'!$A$1:$CY$54</definedName>
    <definedName name="_xlnm.Print_Titles" localSheetId="2">'1 property sold '!$B:$C,'1 property sold '!$2:$2</definedName>
    <definedName name="_xlnm.Print_Titles" localSheetId="0">'22期個別収益'!$B:$C,'22期個別収益'!$2:$2</definedName>
    <definedName name="_xlnm.Print_Titles" localSheetId="1">'98 properties'!$A:$B,'98 properties'!$2:$2</definedName>
    <definedName name="range_ポートフォリオ_規模別分散">#REF!</definedName>
    <definedName name="range_ポートフォリオ_地域別分散">#REF!</definedName>
    <definedName name="range_ポートフォリオ_用途別分散">#REF!</definedName>
    <definedName name="range_主要な保有資産">#REF!</definedName>
    <definedName name="range_上位エンドテナント">#REF!</definedName>
    <definedName name="range_担保提供状況">#REF!</definedName>
    <definedName name="range_投資状況_資産の種類">#REF!</definedName>
    <definedName name="range_投資状況_総額">#REF!</definedName>
    <definedName name="range_当期中の借入一覧">#REF!</definedName>
  </definedNames>
  <calcPr calcId="145621"/>
</workbook>
</file>

<file path=xl/calcChain.xml><?xml version="1.0" encoding="utf-8"?>
<calcChain xmlns="http://schemas.openxmlformats.org/spreadsheetml/2006/main">
  <c r="BV4" i="1" l="1"/>
  <c r="BV2" i="1"/>
  <c r="BH5" i="1"/>
  <c r="BH4" i="1"/>
  <c r="BH2" i="1"/>
  <c r="AT5" i="1" l="1"/>
  <c r="AT4" i="1"/>
  <c r="AT2" i="1"/>
  <c r="AF2" i="1"/>
  <c r="AF5" i="1"/>
  <c r="AF4" i="1"/>
  <c r="CQ38" i="1" l="1"/>
  <c r="CQ37" i="1"/>
  <c r="CQ36" i="1"/>
  <c r="CA36" i="1"/>
  <c r="CQ35" i="1"/>
  <c r="CA35" i="1"/>
  <c r="CQ96" i="1"/>
  <c r="CA96" i="1"/>
  <c r="CA50" i="1" s="1"/>
  <c r="CQ32" i="1"/>
  <c r="CA32" i="1"/>
  <c r="CQ31" i="1"/>
  <c r="CA31" i="1"/>
  <c r="CQ30" i="1"/>
  <c r="CA30" i="1"/>
  <c r="CQ65" i="1"/>
  <c r="CQ64" i="1"/>
  <c r="CQ63" i="1" s="1"/>
  <c r="CA43" i="1"/>
  <c r="CA38" i="1"/>
  <c r="CA65" i="1"/>
  <c r="CA64" i="1"/>
  <c r="CA63" i="1" s="1"/>
  <c r="CA37" i="1"/>
  <c r="CA68" i="1" l="1"/>
  <c r="CQ43" i="1"/>
  <c r="CQ80" i="1"/>
  <c r="CQ34" i="1" s="1"/>
  <c r="CQ51" i="1"/>
  <c r="CQ50" i="1"/>
  <c r="CQ93" i="1"/>
  <c r="CQ47" i="1" s="1"/>
  <c r="CQ33" i="1"/>
  <c r="CQ68" i="1"/>
  <c r="CQ86" i="1"/>
  <c r="CQ40" i="1" s="1"/>
  <c r="CA80" i="1"/>
  <c r="CA34" i="1" s="1"/>
  <c r="CA86" i="1"/>
  <c r="CA51" i="1"/>
  <c r="CA6" i="1"/>
  <c r="CQ90" i="1" l="1"/>
  <c r="CQ44" i="1" s="1"/>
  <c r="CA85" i="1"/>
  <c r="CA39" i="1" s="1"/>
  <c r="CQ6" i="1"/>
  <c r="CQ85" i="1"/>
  <c r="CQ39" i="1" s="1"/>
  <c r="CA90" i="1"/>
  <c r="CA44" i="1" s="1"/>
  <c r="CA40" i="1"/>
  <c r="CA93" i="1"/>
  <c r="CA47" i="1" s="1"/>
  <c r="CA33" i="1"/>
  <c r="CJ2" i="1" l="1"/>
  <c r="R60" i="1"/>
  <c r="R2" i="1"/>
  <c r="R5" i="1"/>
  <c r="R4" i="1"/>
  <c r="AE60" i="1" l="1"/>
  <c r="AS60" i="1" l="1"/>
  <c r="CW1" i="1"/>
  <c r="CW5" i="1" s="1"/>
  <c r="BG60" i="1" l="1"/>
  <c r="CP96" i="1"/>
  <c r="CO96" i="1"/>
  <c r="CP80" i="1"/>
  <c r="CP34" i="1" s="1"/>
  <c r="CO80" i="1"/>
  <c r="CO34" i="1" s="1"/>
  <c r="CP93" i="1"/>
  <c r="CP47" i="1" s="1"/>
  <c r="CO93" i="1"/>
  <c r="CO47" i="1" s="1"/>
  <c r="CP86" i="1"/>
  <c r="CO86" i="1"/>
  <c r="CP65" i="1"/>
  <c r="CO65" i="1"/>
  <c r="CP64" i="1"/>
  <c r="CP63" i="1" s="1"/>
  <c r="CO64" i="1"/>
  <c r="CO63" i="1" s="1"/>
  <c r="CP43" i="1"/>
  <c r="CO43" i="1"/>
  <c r="CP38" i="1"/>
  <c r="CO38" i="1"/>
  <c r="CP37" i="1"/>
  <c r="CO37" i="1"/>
  <c r="CP36" i="1"/>
  <c r="CO36" i="1"/>
  <c r="CP35" i="1"/>
  <c r="CO35" i="1"/>
  <c r="CP33" i="1"/>
  <c r="CO33" i="1"/>
  <c r="CP32" i="1"/>
  <c r="CO32" i="1"/>
  <c r="CP31" i="1"/>
  <c r="CO31" i="1"/>
  <c r="CP30" i="1"/>
  <c r="CO30" i="1"/>
  <c r="BY38" i="1"/>
  <c r="BX38" i="1"/>
  <c r="BW38" i="1"/>
  <c r="BV38" i="1"/>
  <c r="BZ37" i="1"/>
  <c r="BY37" i="1"/>
  <c r="BX37" i="1"/>
  <c r="BZ36" i="1"/>
  <c r="BY36" i="1"/>
  <c r="BX36" i="1"/>
  <c r="BW36" i="1"/>
  <c r="BV36" i="1"/>
  <c r="BZ35" i="1"/>
  <c r="BY35" i="1"/>
  <c r="BX35" i="1"/>
  <c r="BV35" i="1"/>
  <c r="BZ96" i="1"/>
  <c r="BY96" i="1"/>
  <c r="BX96" i="1"/>
  <c r="BW96" i="1"/>
  <c r="BV96" i="1"/>
  <c r="BY80" i="1"/>
  <c r="BY34" i="1" s="1"/>
  <c r="BZ32" i="1"/>
  <c r="BV32" i="1"/>
  <c r="BX31" i="1"/>
  <c r="BW31" i="1"/>
  <c r="BY30" i="1"/>
  <c r="BW30" i="1"/>
  <c r="BZ65" i="1"/>
  <c r="BY65" i="1"/>
  <c r="BX65" i="1"/>
  <c r="BW65" i="1"/>
  <c r="BV65" i="1"/>
  <c r="BZ64" i="1"/>
  <c r="BZ63" i="1" s="1"/>
  <c r="BY64" i="1"/>
  <c r="BY63" i="1" s="1"/>
  <c r="BX64" i="1"/>
  <c r="BX63" i="1" s="1"/>
  <c r="BW64" i="1"/>
  <c r="BW63" i="1" s="1"/>
  <c r="BV64" i="1"/>
  <c r="BV63" i="1" s="1"/>
  <c r="BU64" i="1"/>
  <c r="BU63" i="1" s="1"/>
  <c r="BZ43" i="1"/>
  <c r="BZ38" i="1"/>
  <c r="BW37" i="1"/>
  <c r="BV37" i="1"/>
  <c r="BW35" i="1"/>
  <c r="BW33" i="1"/>
  <c r="BY32" i="1"/>
  <c r="BX32" i="1"/>
  <c r="BW32" i="1"/>
  <c r="BZ31" i="1"/>
  <c r="BY31" i="1"/>
  <c r="BV31" i="1"/>
  <c r="BZ30" i="1"/>
  <c r="BV30" i="1"/>
  <c r="BU60" i="1" l="1"/>
  <c r="BY68" i="1"/>
  <c r="BV68" i="1"/>
  <c r="BZ68" i="1"/>
  <c r="CO68" i="1"/>
  <c r="BW68" i="1"/>
  <c r="CP68" i="1"/>
  <c r="BX68" i="1"/>
  <c r="CO51" i="1"/>
  <c r="CO50" i="1"/>
  <c r="CO40" i="1"/>
  <c r="CO90" i="1"/>
  <c r="CO44" i="1" s="1"/>
  <c r="CP90" i="1"/>
  <c r="CP44" i="1" s="1"/>
  <c r="CP40" i="1"/>
  <c r="CP50" i="1"/>
  <c r="CP51" i="1"/>
  <c r="CO85" i="1"/>
  <c r="CO39" i="1" s="1"/>
  <c r="CP85" i="1"/>
  <c r="CP39" i="1" s="1"/>
  <c r="BX80" i="1"/>
  <c r="BX34" i="1" s="1"/>
  <c r="BZ86" i="1"/>
  <c r="BZ90" i="1" s="1"/>
  <c r="BZ44" i="1" s="1"/>
  <c r="BW80" i="1"/>
  <c r="BW34" i="1" s="1"/>
  <c r="BX50" i="1"/>
  <c r="BX51" i="1"/>
  <c r="BX33" i="1"/>
  <c r="BX43" i="1"/>
  <c r="BY43" i="1"/>
  <c r="BZ80" i="1"/>
  <c r="BZ34" i="1" s="1"/>
  <c r="BY51" i="1"/>
  <c r="BY50" i="1"/>
  <c r="BW43" i="1"/>
  <c r="BV43" i="1"/>
  <c r="BV80" i="1"/>
  <c r="BV34" i="1" s="1"/>
  <c r="BV86" i="1"/>
  <c r="BV40" i="1" s="1"/>
  <c r="BY86" i="1"/>
  <c r="BW51" i="1"/>
  <c r="BW50" i="1"/>
  <c r="BV93" i="1"/>
  <c r="BV47" i="1" s="1"/>
  <c r="BV33" i="1"/>
  <c r="BZ93" i="1"/>
  <c r="BZ47" i="1" s="1"/>
  <c r="BZ33" i="1"/>
  <c r="BY33" i="1"/>
  <c r="BY93" i="1"/>
  <c r="BY47" i="1" s="1"/>
  <c r="BW93" i="1"/>
  <c r="BW47" i="1" s="1"/>
  <c r="BW86" i="1"/>
  <c r="BY6" i="1"/>
  <c r="BX30" i="1"/>
  <c r="BX86" i="1"/>
  <c r="BV51" i="1"/>
  <c r="BV50" i="1"/>
  <c r="BZ51" i="1"/>
  <c r="BZ50" i="1"/>
  <c r="BY85" i="1"/>
  <c r="BY39" i="1" s="1"/>
  <c r="BX93" i="1"/>
  <c r="BX47" i="1" s="1"/>
  <c r="CJ60" i="1" l="1"/>
  <c r="BX6" i="1"/>
  <c r="CP6" i="1"/>
  <c r="BW6" i="1"/>
  <c r="CO6" i="1"/>
  <c r="BV6" i="1"/>
  <c r="BZ6" i="1"/>
  <c r="BZ40" i="1"/>
  <c r="BV85" i="1"/>
  <c r="BV39" i="1" s="1"/>
  <c r="BV90" i="1"/>
  <c r="BV44" i="1" s="1"/>
  <c r="BZ85" i="1"/>
  <c r="BZ39" i="1" s="1"/>
  <c r="BX85" i="1"/>
  <c r="BX39" i="1" s="1"/>
  <c r="BW85" i="1"/>
  <c r="BW39" i="1" s="1"/>
  <c r="BY90" i="1"/>
  <c r="BY44" i="1" s="1"/>
  <c r="BY40" i="1"/>
  <c r="BX90" i="1"/>
  <c r="BX44" i="1" s="1"/>
  <c r="BX40" i="1"/>
  <c r="BW40" i="1"/>
  <c r="BW90" i="1"/>
  <c r="BW44" i="1" s="1"/>
  <c r="CW73" i="1" l="1"/>
  <c r="CL43" i="1" l="1"/>
  <c r="CN38" i="1"/>
  <c r="CL38" i="1"/>
  <c r="CN37" i="1"/>
  <c r="CM37" i="1"/>
  <c r="CL37" i="1"/>
  <c r="CN36" i="1"/>
  <c r="CM36" i="1"/>
  <c r="CL36" i="1"/>
  <c r="CN35" i="1"/>
  <c r="CM35" i="1"/>
  <c r="CL35" i="1"/>
  <c r="CN96" i="1"/>
  <c r="CM96" i="1"/>
  <c r="CM50" i="1" s="1"/>
  <c r="CL96" i="1"/>
  <c r="CM32" i="1"/>
  <c r="CL32" i="1"/>
  <c r="CN31" i="1"/>
  <c r="CM31" i="1"/>
  <c r="CL31" i="1"/>
  <c r="CN86" i="1"/>
  <c r="CN40" i="1" s="1"/>
  <c r="CM93" i="1"/>
  <c r="CM47" i="1" s="1"/>
  <c r="CL30" i="1"/>
  <c r="CN65" i="1"/>
  <c r="CM65" i="1"/>
  <c r="CL65" i="1"/>
  <c r="CN64" i="1"/>
  <c r="CN63" i="1" s="1"/>
  <c r="CM64" i="1"/>
  <c r="CM63" i="1" s="1"/>
  <c r="CL64" i="1"/>
  <c r="CL63" i="1" s="1"/>
  <c r="CM43" i="1"/>
  <c r="CM38" i="1"/>
  <c r="CN32" i="1"/>
  <c r="BR65" i="1"/>
  <c r="BU38" i="1"/>
  <c r="BU37" i="1"/>
  <c r="BU36" i="1"/>
  <c r="BU35" i="1"/>
  <c r="BU96" i="1"/>
  <c r="BU50" i="1" s="1"/>
  <c r="BU32" i="1"/>
  <c r="BU31" i="1"/>
  <c r="BU30" i="1"/>
  <c r="BU65" i="1"/>
  <c r="BU68" i="1" s="1"/>
  <c r="BT33" i="1"/>
  <c r="BS43" i="1"/>
  <c r="BR33" i="1"/>
  <c r="BT38" i="1"/>
  <c r="BS38" i="1"/>
  <c r="BR38" i="1"/>
  <c r="BT37" i="1"/>
  <c r="BS37" i="1"/>
  <c r="BR37" i="1"/>
  <c r="BT36" i="1"/>
  <c r="BS36" i="1"/>
  <c r="BR36" i="1"/>
  <c r="BT35" i="1"/>
  <c r="BS35" i="1"/>
  <c r="BR35" i="1"/>
  <c r="BT96" i="1"/>
  <c r="BT50" i="1" s="1"/>
  <c r="BR96" i="1"/>
  <c r="BR50" i="1" s="1"/>
  <c r="BR80" i="1"/>
  <c r="BR34" i="1" s="1"/>
  <c r="BT32" i="1"/>
  <c r="BS32" i="1"/>
  <c r="BR32" i="1"/>
  <c r="BT31" i="1"/>
  <c r="BS31" i="1"/>
  <c r="BR31" i="1"/>
  <c r="BS30" i="1"/>
  <c r="BR30" i="1"/>
  <c r="BT65" i="1"/>
  <c r="BS65" i="1"/>
  <c r="BT64" i="1"/>
  <c r="BT63" i="1" s="1"/>
  <c r="BS64" i="1"/>
  <c r="BS63" i="1" s="1"/>
  <c r="BR64" i="1"/>
  <c r="BR63" i="1" s="1"/>
  <c r="BQ65" i="1"/>
  <c r="BS68" i="1" l="1"/>
  <c r="BT68" i="1"/>
  <c r="BR68" i="1"/>
  <c r="CL68" i="1"/>
  <c r="CL93" i="1"/>
  <c r="CL47" i="1" s="1"/>
  <c r="CL51" i="1"/>
  <c r="BR43" i="1"/>
  <c r="CM30" i="1"/>
  <c r="CM86" i="1"/>
  <c r="CM90" i="1" s="1"/>
  <c r="CM44" i="1" s="1"/>
  <c r="CN93" i="1"/>
  <c r="CN47" i="1" s="1"/>
  <c r="CN30" i="1"/>
  <c r="CN68" i="1"/>
  <c r="CM51" i="1"/>
  <c r="CM68" i="1"/>
  <c r="CL80" i="1"/>
  <c r="CL34" i="1" s="1"/>
  <c r="CN43" i="1"/>
  <c r="CL50" i="1"/>
  <c r="CN80" i="1"/>
  <c r="CN34" i="1" s="1"/>
  <c r="CN33" i="1"/>
  <c r="CM80" i="1"/>
  <c r="CM34" i="1" s="1"/>
  <c r="CN51" i="1"/>
  <c r="CN50" i="1"/>
  <c r="CN90" i="1"/>
  <c r="CN44" i="1" s="1"/>
  <c r="CM33" i="1"/>
  <c r="BU80" i="1"/>
  <c r="BU34" i="1" s="1"/>
  <c r="BT86" i="1"/>
  <c r="BT40" i="1" s="1"/>
  <c r="BT43" i="1"/>
  <c r="BU6" i="1"/>
  <c r="BU33" i="1"/>
  <c r="BU51" i="1"/>
  <c r="BU43" i="1"/>
  <c r="BT80" i="1"/>
  <c r="BT34" i="1" s="1"/>
  <c r="BS80" i="1"/>
  <c r="BS34" i="1" s="1"/>
  <c r="BS96" i="1"/>
  <c r="BS50" i="1" s="1"/>
  <c r="BS33" i="1"/>
  <c r="BU86" i="1"/>
  <c r="BU93" i="1"/>
  <c r="BU47" i="1" s="1"/>
  <c r="BT51" i="1"/>
  <c r="BT30" i="1"/>
  <c r="BR51" i="1"/>
  <c r="BR93" i="1"/>
  <c r="BR47" i="1" s="1"/>
  <c r="BR85" i="1"/>
  <c r="BR39" i="1" s="1"/>
  <c r="BS6" i="1"/>
  <c r="BR86" i="1"/>
  <c r="BT93" i="1"/>
  <c r="BT47" i="1" s="1"/>
  <c r="CL6" i="1" l="1"/>
  <c r="BT6" i="1"/>
  <c r="BR6" i="1"/>
  <c r="CN6" i="1"/>
  <c r="BS85" i="1"/>
  <c r="BS39" i="1" s="1"/>
  <c r="BT85" i="1"/>
  <c r="BT39" i="1" s="1"/>
  <c r="CM6" i="1"/>
  <c r="BU85" i="1"/>
  <c r="BU39" i="1" s="1"/>
  <c r="BT90" i="1"/>
  <c r="BT44" i="1" s="1"/>
  <c r="CM40" i="1"/>
  <c r="CL85" i="1"/>
  <c r="CL39" i="1" s="1"/>
  <c r="CL86" i="1"/>
  <c r="BS86" i="1"/>
  <c r="BS40" i="1" s="1"/>
  <c r="CL33" i="1"/>
  <c r="CM85" i="1"/>
  <c r="CM39" i="1" s="1"/>
  <c r="CN85" i="1"/>
  <c r="CN39" i="1" s="1"/>
  <c r="BS51" i="1"/>
  <c r="BS93" i="1"/>
  <c r="BS47" i="1" s="1"/>
  <c r="BU40" i="1"/>
  <c r="BU90" i="1"/>
  <c r="BU44" i="1" s="1"/>
  <c r="BR40" i="1"/>
  <c r="BR90" i="1"/>
  <c r="BR44" i="1" s="1"/>
  <c r="BS90" i="1" l="1"/>
  <c r="BS44" i="1" s="1"/>
  <c r="CL90" i="1"/>
  <c r="CL44" i="1" s="1"/>
  <c r="CL40" i="1"/>
  <c r="BQ43" i="1" l="1"/>
  <c r="BP43" i="1"/>
  <c r="BM43" i="1"/>
  <c r="BQ38" i="1"/>
  <c r="BP38" i="1"/>
  <c r="BO38" i="1"/>
  <c r="BN38" i="1"/>
  <c r="BM38" i="1"/>
  <c r="BL38" i="1"/>
  <c r="BQ37" i="1"/>
  <c r="BP37" i="1"/>
  <c r="BO37" i="1"/>
  <c r="BN37" i="1"/>
  <c r="BM37" i="1"/>
  <c r="BL37" i="1"/>
  <c r="CV36" i="1"/>
  <c r="BQ36" i="1"/>
  <c r="BP36" i="1"/>
  <c r="BO36" i="1"/>
  <c r="BN36" i="1"/>
  <c r="BM36" i="1"/>
  <c r="BL36" i="1"/>
  <c r="CV35" i="1"/>
  <c r="BQ35" i="1"/>
  <c r="BP35" i="1"/>
  <c r="BO35" i="1"/>
  <c r="BN35" i="1"/>
  <c r="BM35" i="1"/>
  <c r="BL35" i="1"/>
  <c r="CV96" i="1"/>
  <c r="BQ96" i="1"/>
  <c r="BP96" i="1"/>
  <c r="BO96" i="1"/>
  <c r="BN96" i="1"/>
  <c r="BM96" i="1"/>
  <c r="CV32" i="1"/>
  <c r="BQ32" i="1"/>
  <c r="BP32" i="1"/>
  <c r="BO32" i="1"/>
  <c r="BN32" i="1"/>
  <c r="BM32" i="1"/>
  <c r="BL32" i="1"/>
  <c r="CV31" i="1"/>
  <c r="BQ31" i="1"/>
  <c r="BP31" i="1"/>
  <c r="BO31" i="1"/>
  <c r="BN31" i="1"/>
  <c r="BM31" i="1"/>
  <c r="BL31" i="1"/>
  <c r="CV30" i="1"/>
  <c r="BL30" i="1"/>
  <c r="CW108" i="1"/>
  <c r="CW95" i="1"/>
  <c r="CW88" i="1"/>
  <c r="CW87" i="1"/>
  <c r="CV65" i="1"/>
  <c r="CU65" i="1"/>
  <c r="CT65" i="1"/>
  <c r="CS65" i="1"/>
  <c r="CR65" i="1"/>
  <c r="CK65" i="1"/>
  <c r="CJ65" i="1"/>
  <c r="CI65" i="1"/>
  <c r="CH65" i="1"/>
  <c r="CG65" i="1"/>
  <c r="CF65" i="1"/>
  <c r="CE65" i="1"/>
  <c r="CD65" i="1"/>
  <c r="CC65" i="1"/>
  <c r="CB65" i="1"/>
  <c r="BP65" i="1"/>
  <c r="BO65" i="1"/>
  <c r="BN65" i="1"/>
  <c r="BM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L65" i="1"/>
  <c r="CV38" i="1"/>
  <c r="CV37" i="1"/>
  <c r="CV64" i="1"/>
  <c r="CV63" i="1" s="1"/>
  <c r="BQ64" i="1"/>
  <c r="BQ63" i="1" s="1"/>
  <c r="BQ68" i="1" s="1"/>
  <c r="BP64" i="1"/>
  <c r="BP63" i="1" s="1"/>
  <c r="BO64" i="1"/>
  <c r="BO63" i="1" s="1"/>
  <c r="BN64" i="1"/>
  <c r="BN63" i="1" s="1"/>
  <c r="BM64" i="1"/>
  <c r="BM63" i="1" s="1"/>
  <c r="BL64" i="1"/>
  <c r="BL63" i="1" s="1"/>
  <c r="BO68" i="1" l="1"/>
  <c r="BP68" i="1"/>
  <c r="BM68" i="1"/>
  <c r="BL68" i="1"/>
  <c r="BN68" i="1"/>
  <c r="BO80" i="1"/>
  <c r="BO34" i="1" s="1"/>
  <c r="BQ6" i="1"/>
  <c r="BL43" i="1"/>
  <c r="BQ80" i="1"/>
  <c r="BQ34" i="1" s="1"/>
  <c r="BN43" i="1"/>
  <c r="BM93" i="1"/>
  <c r="BM47" i="1" s="1"/>
  <c r="BQ33" i="1"/>
  <c r="CW78" i="1"/>
  <c r="BN86" i="1"/>
  <c r="BN90" i="1" s="1"/>
  <c r="BN44" i="1" s="1"/>
  <c r="BO86" i="1"/>
  <c r="BO40" i="1" s="1"/>
  <c r="BO43" i="1"/>
  <c r="BP33" i="1"/>
  <c r="BP80" i="1"/>
  <c r="BP34" i="1" s="1"/>
  <c r="CW82" i="1"/>
  <c r="CW74" i="1"/>
  <c r="CW75" i="1"/>
  <c r="CW76" i="1"/>
  <c r="CW79" i="1"/>
  <c r="CW81" i="1"/>
  <c r="CW83" i="1"/>
  <c r="CW84" i="1"/>
  <c r="CW89" i="1"/>
  <c r="CV80" i="1"/>
  <c r="CV34" i="1" s="1"/>
  <c r="CV68" i="1"/>
  <c r="CV50" i="1"/>
  <c r="CV51" i="1"/>
  <c r="CV33" i="1"/>
  <c r="CV93" i="1"/>
  <c r="CV47" i="1" s="1"/>
  <c r="CV86" i="1"/>
  <c r="CV43" i="1"/>
  <c r="BP30" i="1"/>
  <c r="BQ30" i="1"/>
  <c r="BO93" i="1"/>
  <c r="BO47" i="1" s="1"/>
  <c r="BO51" i="1"/>
  <c r="BO30" i="1"/>
  <c r="BO50" i="1"/>
  <c r="BO33" i="1"/>
  <c r="BN93" i="1"/>
  <c r="BN47" i="1" s="1"/>
  <c r="BN80" i="1"/>
  <c r="BN34" i="1" s="1"/>
  <c r="BN30" i="1"/>
  <c r="BN33" i="1"/>
  <c r="BN51" i="1"/>
  <c r="BN50" i="1"/>
  <c r="BP51" i="1"/>
  <c r="BP50" i="1"/>
  <c r="BQ51" i="1"/>
  <c r="BQ50" i="1"/>
  <c r="BM80" i="1"/>
  <c r="BM34" i="1" s="1"/>
  <c r="BL80" i="1"/>
  <c r="BL34" i="1" s="1"/>
  <c r="BM51" i="1"/>
  <c r="BM30" i="1"/>
  <c r="BM50" i="1"/>
  <c r="BL93" i="1"/>
  <c r="BL47" i="1" s="1"/>
  <c r="BL96" i="1"/>
  <c r="BL51" i="1" s="1"/>
  <c r="BL33" i="1"/>
  <c r="BL86" i="1"/>
  <c r="CW31" i="1" l="1"/>
  <c r="BO6" i="1"/>
  <c r="BP6" i="1"/>
  <c r="BL6" i="1"/>
  <c r="BO85" i="1"/>
  <c r="BO39" i="1" s="1"/>
  <c r="BM6" i="1"/>
  <c r="BN6" i="1"/>
  <c r="BM86" i="1"/>
  <c r="BM90" i="1" s="1"/>
  <c r="BM44" i="1" s="1"/>
  <c r="BQ86" i="1"/>
  <c r="BQ85" i="1"/>
  <c r="BQ39" i="1" s="1"/>
  <c r="BN40" i="1"/>
  <c r="BO90" i="1"/>
  <c r="BO44" i="1" s="1"/>
  <c r="BQ93" i="1"/>
  <c r="BQ47" i="1" s="1"/>
  <c r="BP85" i="1"/>
  <c r="BP39" i="1" s="1"/>
  <c r="BP93" i="1"/>
  <c r="BP47" i="1" s="1"/>
  <c r="CW77" i="1"/>
  <c r="BP86" i="1"/>
  <c r="BN85" i="1"/>
  <c r="BN39" i="1" s="1"/>
  <c r="CV85" i="1"/>
  <c r="CV39" i="1" s="1"/>
  <c r="CV6" i="1"/>
  <c r="CV40" i="1"/>
  <c r="CV90" i="1"/>
  <c r="CV44" i="1" s="1"/>
  <c r="BM33" i="1"/>
  <c r="BM85" i="1"/>
  <c r="BM39" i="1" s="1"/>
  <c r="BL50" i="1"/>
  <c r="BL85" i="1"/>
  <c r="BL39" i="1" s="1"/>
  <c r="BL40" i="1"/>
  <c r="BL90" i="1"/>
  <c r="BL44" i="1" s="1"/>
  <c r="CW93" i="1" l="1"/>
  <c r="CW47" i="1" s="1"/>
  <c r="BM40" i="1"/>
  <c r="BQ90" i="1"/>
  <c r="BQ44" i="1" s="1"/>
  <c r="BQ40" i="1"/>
  <c r="CW86" i="1"/>
  <c r="BP40" i="1"/>
  <c r="BP90" i="1"/>
  <c r="BP44" i="1" s="1"/>
  <c r="BI43" i="1"/>
  <c r="CT38" i="1"/>
  <c r="BJ38" i="1"/>
  <c r="BI38" i="1"/>
  <c r="CT37" i="1"/>
  <c r="BJ37" i="1"/>
  <c r="BI37" i="1"/>
  <c r="CT36" i="1"/>
  <c r="BJ36" i="1"/>
  <c r="BI36" i="1"/>
  <c r="CT35" i="1"/>
  <c r="BJ35" i="1"/>
  <c r="BI35" i="1"/>
  <c r="CT96" i="1"/>
  <c r="BJ96" i="1"/>
  <c r="BI96" i="1"/>
  <c r="CT32" i="1"/>
  <c r="BJ32" i="1"/>
  <c r="BI32" i="1"/>
  <c r="CT31" i="1"/>
  <c r="BJ31" i="1"/>
  <c r="BI31" i="1"/>
  <c r="CT30" i="1"/>
  <c r="BJ30" i="1"/>
  <c r="CT64" i="1"/>
  <c r="CT63" i="1" s="1"/>
  <c r="BJ64" i="1"/>
  <c r="BJ63" i="1" s="1"/>
  <c r="BJ68" i="1" s="1"/>
  <c r="BI64" i="1"/>
  <c r="BI63" i="1" s="1"/>
  <c r="BI68" i="1" s="1"/>
  <c r="CT68" i="1" l="1"/>
  <c r="BI93" i="1"/>
  <c r="BI47" i="1" s="1"/>
  <c r="CT43" i="1"/>
  <c r="BJ6" i="1"/>
  <c r="CT80" i="1"/>
  <c r="CT34" i="1" s="1"/>
  <c r="CT93" i="1"/>
  <c r="CT47" i="1" s="1"/>
  <c r="CT51" i="1"/>
  <c r="CT50" i="1"/>
  <c r="BJ80" i="1"/>
  <c r="BJ34" i="1" s="1"/>
  <c r="CT33" i="1"/>
  <c r="CT86" i="1"/>
  <c r="CT40" i="1" s="1"/>
  <c r="BJ43" i="1"/>
  <c r="BJ93" i="1"/>
  <c r="BJ47" i="1" s="1"/>
  <c r="BJ33" i="1"/>
  <c r="BI86" i="1"/>
  <c r="BI40" i="1" s="1"/>
  <c r="BI80" i="1"/>
  <c r="BI34" i="1" s="1"/>
  <c r="BI6" i="1"/>
  <c r="BI50" i="1"/>
  <c r="BI51" i="1"/>
  <c r="BJ51" i="1"/>
  <c r="BJ50" i="1"/>
  <c r="BJ86" i="1"/>
  <c r="BI30" i="1"/>
  <c r="CT6" i="1" l="1"/>
  <c r="BI33" i="1"/>
  <c r="CT85" i="1"/>
  <c r="CT39" i="1" s="1"/>
  <c r="BJ85" i="1"/>
  <c r="BJ39" i="1" s="1"/>
  <c r="CT90" i="1"/>
  <c r="CT44" i="1" s="1"/>
  <c r="BI85" i="1"/>
  <c r="BI39" i="1" s="1"/>
  <c r="BI90" i="1"/>
  <c r="BI44" i="1" s="1"/>
  <c r="BJ40" i="1"/>
  <c r="BJ90" i="1"/>
  <c r="BJ44" i="1" s="1"/>
  <c r="BK38" i="1" l="1"/>
  <c r="BK37" i="1"/>
  <c r="BK35" i="1"/>
  <c r="BK32" i="1"/>
  <c r="BK31" i="1"/>
  <c r="BK30" i="1"/>
  <c r="BK64" i="1"/>
  <c r="BK63" i="1" s="1"/>
  <c r="BK68" i="1" s="1"/>
  <c r="BK36" i="1"/>
  <c r="BK80" i="1" l="1"/>
  <c r="BK34" i="1" s="1"/>
  <c r="BK93" i="1"/>
  <c r="BK47" i="1" s="1"/>
  <c r="BK43" i="1"/>
  <c r="BK86" i="1"/>
  <c r="BK90" i="1" s="1"/>
  <c r="BK44" i="1" s="1"/>
  <c r="BK6" i="1"/>
  <c r="BK96" i="1"/>
  <c r="BK33" i="1"/>
  <c r="BK40" i="1" l="1"/>
  <c r="BK85" i="1"/>
  <c r="BK39" i="1" s="1"/>
  <c r="BK50" i="1"/>
  <c r="BK51" i="1"/>
  <c r="C111" i="1"/>
  <c r="BH93" i="1" l="1"/>
  <c r="BH47" i="1" s="1"/>
  <c r="BG93" i="1"/>
  <c r="BG47" i="1" s="1"/>
  <c r="BH38" i="1"/>
  <c r="BH36" i="1"/>
  <c r="BH96" i="1"/>
  <c r="BH32" i="1"/>
  <c r="BH30" i="1"/>
  <c r="BH64" i="1"/>
  <c r="BH63" i="1" s="1"/>
  <c r="BH68" i="1" s="1"/>
  <c r="BH43" i="1"/>
  <c r="BH37" i="1"/>
  <c r="BH35" i="1"/>
  <c r="BH31" i="1"/>
  <c r="BG38" i="1"/>
  <c r="BG36" i="1"/>
  <c r="BG96" i="1"/>
  <c r="BG32" i="1"/>
  <c r="BG31" i="1"/>
  <c r="BG30" i="1"/>
  <c r="BG64" i="1"/>
  <c r="BG63" i="1" s="1"/>
  <c r="BG68" i="1" s="1"/>
  <c r="BG43" i="1"/>
  <c r="BG37" i="1"/>
  <c r="BG35" i="1"/>
  <c r="BF38" i="1"/>
  <c r="BF36" i="1"/>
  <c r="BF35" i="1"/>
  <c r="BF96" i="1"/>
  <c r="BF32" i="1"/>
  <c r="BF30" i="1"/>
  <c r="BF64" i="1"/>
  <c r="BF63" i="1" s="1"/>
  <c r="BF68" i="1" s="1"/>
  <c r="BF37" i="1"/>
  <c r="BF31" i="1"/>
  <c r="BH33" i="1" l="1"/>
  <c r="BH80" i="1"/>
  <c r="BH34" i="1" s="1"/>
  <c r="BH6" i="1"/>
  <c r="BH51" i="1"/>
  <c r="BH50" i="1"/>
  <c r="BH86" i="1"/>
  <c r="BG33" i="1"/>
  <c r="BG80" i="1"/>
  <c r="BG34" i="1" s="1"/>
  <c r="BG6" i="1"/>
  <c r="BG51" i="1"/>
  <c r="BG50" i="1"/>
  <c r="BG86" i="1"/>
  <c r="BF80" i="1"/>
  <c r="BF34" i="1" s="1"/>
  <c r="BF93" i="1"/>
  <c r="BF47" i="1" s="1"/>
  <c r="BF33" i="1"/>
  <c r="BF43" i="1"/>
  <c r="BF6" i="1"/>
  <c r="BF51" i="1"/>
  <c r="BF50" i="1"/>
  <c r="BF86" i="1"/>
  <c r="BF85" i="1" l="1"/>
  <c r="BF39" i="1" s="1"/>
  <c r="BG85" i="1"/>
  <c r="BG39" i="1" s="1"/>
  <c r="BH85" i="1"/>
  <c r="BH39" i="1" s="1"/>
  <c r="BH40" i="1"/>
  <c r="BH90" i="1"/>
  <c r="BH44" i="1" s="1"/>
  <c r="BG40" i="1"/>
  <c r="BG90" i="1"/>
  <c r="BG44" i="1" s="1"/>
  <c r="BF40" i="1"/>
  <c r="BF90" i="1"/>
  <c r="BF44" i="1" s="1"/>
  <c r="C94" i="1" l="1"/>
  <c r="CU64" i="1"/>
  <c r="CU63" i="1" s="1"/>
  <c r="CK64" i="1"/>
  <c r="CK63" i="1" s="1"/>
  <c r="CK68" i="1" s="1"/>
  <c r="CJ64" i="1"/>
  <c r="CJ63" i="1" s="1"/>
  <c r="CJ68" i="1" s="1"/>
  <c r="BE64" i="1"/>
  <c r="BE63" i="1" s="1"/>
  <c r="BE68" i="1" s="1"/>
  <c r="BD64" i="1"/>
  <c r="BD63" i="1" s="1"/>
  <c r="BD68" i="1" s="1"/>
  <c r="BC64" i="1"/>
  <c r="BC63" i="1" s="1"/>
  <c r="BB64" i="1"/>
  <c r="BB63" i="1" s="1"/>
  <c r="BA64" i="1"/>
  <c r="BA63" i="1" s="1"/>
  <c r="AZ64" i="1"/>
  <c r="AZ63" i="1" s="1"/>
  <c r="CI64" i="1"/>
  <c r="CI63" i="1" s="1"/>
  <c r="CH64" i="1"/>
  <c r="CH63" i="1" s="1"/>
  <c r="AY64" i="1"/>
  <c r="AY63" i="1" s="1"/>
  <c r="AX64" i="1"/>
  <c r="AX63" i="1" s="1"/>
  <c r="AR68" i="1"/>
  <c r="AE64" i="1"/>
  <c r="AE63" i="1" s="1"/>
  <c r="AH64" i="1"/>
  <c r="AH63" i="1" s="1"/>
  <c r="AW64" i="1"/>
  <c r="AW63" i="1" s="1"/>
  <c r="AB64" i="1"/>
  <c r="AB63" i="1" s="1"/>
  <c r="X64" i="1"/>
  <c r="X63" i="1" s="1"/>
  <c r="K64" i="1"/>
  <c r="K63" i="1" s="1"/>
  <c r="D64" i="1"/>
  <c r="D63" i="1" s="1"/>
  <c r="M64" i="1"/>
  <c r="M63" i="1" s="1"/>
  <c r="N64" i="1"/>
  <c r="N63" i="1" s="1"/>
  <c r="E64" i="1"/>
  <c r="E63" i="1" s="1"/>
  <c r="AD64" i="1"/>
  <c r="AD63" i="1" s="1"/>
  <c r="V64" i="1"/>
  <c r="V63" i="1" s="1"/>
  <c r="AJ64" i="1"/>
  <c r="AJ63" i="1" s="1"/>
  <c r="F64" i="1"/>
  <c r="F63" i="1" s="1"/>
  <c r="O64" i="1"/>
  <c r="O63" i="1" s="1"/>
  <c r="AG64" i="1"/>
  <c r="AG63" i="1" s="1"/>
  <c r="AT64" i="1"/>
  <c r="AT63" i="1" s="1"/>
  <c r="U64" i="1"/>
  <c r="U63" i="1" s="1"/>
  <c r="P64" i="1"/>
  <c r="P63" i="1" s="1"/>
  <c r="AO64" i="1"/>
  <c r="AO63" i="1" s="1"/>
  <c r="Q64" i="1"/>
  <c r="Q63" i="1" s="1"/>
  <c r="AU64" i="1"/>
  <c r="AU63" i="1" s="1"/>
  <c r="G64" i="1"/>
  <c r="G63" i="1" s="1"/>
  <c r="R64" i="1"/>
  <c r="R63" i="1" s="1"/>
  <c r="H64" i="1"/>
  <c r="H63" i="1" s="1"/>
  <c r="AK64" i="1"/>
  <c r="AK63" i="1" s="1"/>
  <c r="T64" i="1"/>
  <c r="T63" i="1" s="1"/>
  <c r="AL64" i="1"/>
  <c r="AL63" i="1" s="1"/>
  <c r="AF64" i="1"/>
  <c r="AF63" i="1" s="1"/>
  <c r="I64" i="1"/>
  <c r="I63" i="1" s="1"/>
  <c r="L64" i="1"/>
  <c r="L63" i="1" s="1"/>
  <c r="AS64" i="1"/>
  <c r="AS63" i="1" s="1"/>
  <c r="AN64" i="1"/>
  <c r="AN63" i="1" s="1"/>
  <c r="AV64" i="1"/>
  <c r="AV63" i="1" s="1"/>
  <c r="Y64" i="1"/>
  <c r="Y63" i="1" s="1"/>
  <c r="AP64" i="1"/>
  <c r="AP63" i="1" s="1"/>
  <c r="J64" i="1"/>
  <c r="J63" i="1" s="1"/>
  <c r="AQ64" i="1"/>
  <c r="AQ63" i="1" s="1"/>
  <c r="S64" i="1"/>
  <c r="S63" i="1" s="1"/>
  <c r="AC64" i="1"/>
  <c r="AC63" i="1" s="1"/>
  <c r="W64" i="1"/>
  <c r="W63" i="1" s="1"/>
  <c r="AM64" i="1"/>
  <c r="AM63" i="1" s="1"/>
  <c r="Z64" i="1"/>
  <c r="Z63" i="1" s="1"/>
  <c r="AA64" i="1"/>
  <c r="AA63" i="1" s="1"/>
  <c r="CG64" i="1"/>
  <c r="CG63" i="1" s="1"/>
  <c r="CB64" i="1"/>
  <c r="CB63" i="1" s="1"/>
  <c r="CC64" i="1"/>
  <c r="CC63" i="1" s="1"/>
  <c r="CE64" i="1"/>
  <c r="CE63" i="1" s="1"/>
  <c r="CF64" i="1"/>
  <c r="CF63" i="1" s="1"/>
  <c r="CD64" i="1"/>
  <c r="CD63" i="1" s="1"/>
  <c r="CR64" i="1"/>
  <c r="CR63" i="1" s="1"/>
  <c r="CS64" i="1"/>
  <c r="CS63" i="1" s="1"/>
  <c r="AI64" i="1"/>
  <c r="AI63" i="1" s="1"/>
  <c r="CG28" i="1"/>
  <c r="AR64" i="1"/>
  <c r="BE6" i="1" l="1"/>
  <c r="T68" i="1"/>
  <c r="BC68" i="1"/>
  <c r="L68" i="1"/>
  <c r="CI68" i="1"/>
  <c r="CS68" i="1"/>
  <c r="CF68" i="1"/>
  <c r="CG68" i="1"/>
  <c r="AQ68" i="1"/>
  <c r="J68" i="1"/>
  <c r="Y68" i="1"/>
  <c r="BB68" i="1"/>
  <c r="AH68" i="1"/>
  <c r="E68" i="1"/>
  <c r="K68" i="1"/>
  <c r="CR68" i="1"/>
  <c r="CD68" i="1"/>
  <c r="CE68" i="1"/>
  <c r="AT68" i="1"/>
  <c r="AW68" i="1"/>
  <c r="AX68" i="1"/>
  <c r="AP68" i="1"/>
  <c r="AS68" i="1"/>
  <c r="I68" i="1"/>
  <c r="CB68" i="1"/>
  <c r="R68" i="1"/>
  <c r="U68" i="1"/>
  <c r="AG68" i="1"/>
  <c r="O68" i="1"/>
  <c r="V68" i="1"/>
  <c r="CH68" i="1"/>
  <c r="CU68" i="1"/>
  <c r="AM68" i="1"/>
  <c r="S68" i="1"/>
  <c r="AL68" i="1"/>
  <c r="H68" i="1"/>
  <c r="G68" i="1"/>
  <c r="F68" i="1"/>
  <c r="AD68" i="1"/>
  <c r="M68" i="1"/>
  <c r="AI68" i="1"/>
  <c r="AA68" i="1"/>
  <c r="Z68" i="1"/>
  <c r="AC68" i="1"/>
  <c r="AF68" i="1"/>
  <c r="AK68" i="1"/>
  <c r="AU68" i="1"/>
  <c r="Q68" i="1"/>
  <c r="D68" i="1"/>
  <c r="X68" i="1"/>
  <c r="AY68" i="1"/>
  <c r="AZ68" i="1"/>
  <c r="CC68" i="1"/>
  <c r="AN68" i="1"/>
  <c r="P68" i="1"/>
  <c r="AB68" i="1"/>
  <c r="BA68" i="1"/>
  <c r="BD6" i="1"/>
  <c r="W68" i="1"/>
  <c r="AV68" i="1"/>
  <c r="AO68" i="1"/>
  <c r="AJ68" i="1"/>
  <c r="N68" i="1"/>
  <c r="AE68" i="1"/>
  <c r="CJ6" i="1"/>
  <c r="CK6" i="1"/>
  <c r="AR6" i="1"/>
  <c r="CS43" i="1"/>
  <c r="CJ43" i="1"/>
  <c r="CH43" i="1"/>
  <c r="CF43" i="1"/>
  <c r="CD43" i="1"/>
  <c r="BE43" i="1"/>
  <c r="BC43" i="1"/>
  <c r="BA43" i="1"/>
  <c r="AY43" i="1"/>
  <c r="AW43" i="1"/>
  <c r="AU43" i="1"/>
  <c r="AS43" i="1"/>
  <c r="AQ43" i="1"/>
  <c r="AO43" i="1"/>
  <c r="AM43" i="1"/>
  <c r="AK43" i="1"/>
  <c r="AJ43" i="1"/>
  <c r="AH43" i="1"/>
  <c r="AF43" i="1"/>
  <c r="AD43" i="1"/>
  <c r="AB43" i="1"/>
  <c r="Z43" i="1"/>
  <c r="X43" i="1"/>
  <c r="V43" i="1"/>
  <c r="S43" i="1"/>
  <c r="R43" i="1"/>
  <c r="P43" i="1"/>
  <c r="M43" i="1"/>
  <c r="L43" i="1"/>
  <c r="J43" i="1"/>
  <c r="H43" i="1"/>
  <c r="F43" i="1"/>
  <c r="CU38" i="1"/>
  <c r="CR38" i="1"/>
  <c r="CK38" i="1"/>
  <c r="CI38" i="1"/>
  <c r="CG38" i="1"/>
  <c r="CE38" i="1"/>
  <c r="CC38" i="1"/>
  <c r="CB38" i="1"/>
  <c r="BD38" i="1"/>
  <c r="BB38" i="1"/>
  <c r="AZ38" i="1"/>
  <c r="AX38" i="1"/>
  <c r="AV38" i="1"/>
  <c r="AT38" i="1"/>
  <c r="AP38" i="1"/>
  <c r="AN38" i="1"/>
  <c r="AL38" i="1"/>
  <c r="AI38" i="1"/>
  <c r="AG38" i="1"/>
  <c r="AE38" i="1"/>
  <c r="AC38" i="1"/>
  <c r="AA38" i="1"/>
  <c r="Y38" i="1"/>
  <c r="W38" i="1"/>
  <c r="U38" i="1"/>
  <c r="T38" i="1"/>
  <c r="Q38" i="1"/>
  <c r="O38" i="1"/>
  <c r="N38" i="1"/>
  <c r="K38" i="1"/>
  <c r="I38" i="1"/>
  <c r="G38" i="1"/>
  <c r="E38" i="1"/>
  <c r="CS37" i="1"/>
  <c r="CU43" i="1"/>
  <c r="CR43" i="1"/>
  <c r="CK43" i="1"/>
  <c r="CI43" i="1"/>
  <c r="CG43" i="1"/>
  <c r="CE43" i="1"/>
  <c r="CC43" i="1"/>
  <c r="CB43" i="1"/>
  <c r="BD43" i="1"/>
  <c r="BB43" i="1"/>
  <c r="AZ43" i="1"/>
  <c r="AX43" i="1"/>
  <c r="AV43" i="1"/>
  <c r="AT43" i="1"/>
  <c r="AP43" i="1"/>
  <c r="AN43" i="1"/>
  <c r="AL43" i="1"/>
  <c r="AI43" i="1"/>
  <c r="AG43" i="1"/>
  <c r="AE43" i="1"/>
  <c r="AC43" i="1"/>
  <c r="AA43" i="1"/>
  <c r="Y43" i="1"/>
  <c r="W43" i="1"/>
  <c r="U43" i="1"/>
  <c r="T43" i="1"/>
  <c r="Q43" i="1"/>
  <c r="O43" i="1"/>
  <c r="N43" i="1"/>
  <c r="K43" i="1"/>
  <c r="I43" i="1"/>
  <c r="G43" i="1"/>
  <c r="E43" i="1"/>
  <c r="CS38" i="1"/>
  <c r="CJ38" i="1"/>
  <c r="CH38" i="1"/>
  <c r="CF38" i="1"/>
  <c r="CD38" i="1"/>
  <c r="BE38" i="1"/>
  <c r="BC38" i="1"/>
  <c r="BA38" i="1"/>
  <c r="AY38" i="1"/>
  <c r="AW38" i="1"/>
  <c r="AU38" i="1"/>
  <c r="AS38" i="1"/>
  <c r="AQ38" i="1"/>
  <c r="AO38" i="1"/>
  <c r="AM38" i="1"/>
  <c r="AK38" i="1"/>
  <c r="AJ38" i="1"/>
  <c r="AH38" i="1"/>
  <c r="AF38" i="1"/>
  <c r="AD38" i="1"/>
  <c r="AB38" i="1"/>
  <c r="Z38" i="1"/>
  <c r="X38" i="1"/>
  <c r="V38" i="1"/>
  <c r="S38" i="1"/>
  <c r="R38" i="1"/>
  <c r="P38" i="1"/>
  <c r="M38" i="1"/>
  <c r="L38" i="1"/>
  <c r="J38" i="1"/>
  <c r="H38" i="1"/>
  <c r="F38" i="1"/>
  <c r="CU37" i="1"/>
  <c r="CR37" i="1"/>
  <c r="CK37" i="1"/>
  <c r="CI37" i="1"/>
  <c r="CG37" i="1"/>
  <c r="CE37" i="1"/>
  <c r="CC37" i="1"/>
  <c r="CB37" i="1"/>
  <c r="BD37" i="1"/>
  <c r="BB37" i="1"/>
  <c r="AZ37" i="1"/>
  <c r="AX37" i="1"/>
  <c r="AV37" i="1"/>
  <c r="AT37" i="1"/>
  <c r="AP37" i="1"/>
  <c r="AN37" i="1"/>
  <c r="AL37" i="1"/>
  <c r="AI37" i="1"/>
  <c r="AG37" i="1"/>
  <c r="AE37" i="1"/>
  <c r="AC37" i="1"/>
  <c r="AA37" i="1"/>
  <c r="Y37" i="1"/>
  <c r="W37" i="1"/>
  <c r="U37" i="1"/>
  <c r="T37" i="1"/>
  <c r="Q37" i="1"/>
  <c r="O37" i="1"/>
  <c r="N37" i="1"/>
  <c r="K37" i="1"/>
  <c r="I37" i="1"/>
  <c r="G37" i="1"/>
  <c r="E37" i="1"/>
  <c r="CS36" i="1"/>
  <c r="CJ36" i="1"/>
  <c r="CH36" i="1"/>
  <c r="CF36" i="1"/>
  <c r="CD36" i="1"/>
  <c r="BE36" i="1"/>
  <c r="BC36" i="1"/>
  <c r="BA36" i="1"/>
  <c r="AY36" i="1"/>
  <c r="AW36" i="1"/>
  <c r="AU36" i="1"/>
  <c r="AS36" i="1"/>
  <c r="AQ36" i="1"/>
  <c r="AO36" i="1"/>
  <c r="AM36" i="1"/>
  <c r="AK36" i="1"/>
  <c r="AJ36" i="1"/>
  <c r="AH36" i="1"/>
  <c r="AF36" i="1"/>
  <c r="AD36" i="1"/>
  <c r="AB36" i="1"/>
  <c r="Z36" i="1"/>
  <c r="X36" i="1"/>
  <c r="V36" i="1"/>
  <c r="S36" i="1"/>
  <c r="R36" i="1"/>
  <c r="P36" i="1"/>
  <c r="M36" i="1"/>
  <c r="L36" i="1"/>
  <c r="J36" i="1"/>
  <c r="H36" i="1"/>
  <c r="F36" i="1"/>
  <c r="CU35" i="1"/>
  <c r="CR35" i="1"/>
  <c r="CK35" i="1"/>
  <c r="CJ37" i="1"/>
  <c r="CH37" i="1"/>
  <c r="CF37" i="1"/>
  <c r="CD37" i="1"/>
  <c r="BE37" i="1"/>
  <c r="BC37" i="1"/>
  <c r="BA37" i="1"/>
  <c r="AY37" i="1"/>
  <c r="AW37" i="1"/>
  <c r="AU37" i="1"/>
  <c r="AS37" i="1"/>
  <c r="AQ37" i="1"/>
  <c r="AO37" i="1"/>
  <c r="AM37" i="1"/>
  <c r="AK37" i="1"/>
  <c r="AJ37" i="1"/>
  <c r="AH37" i="1"/>
  <c r="AF37" i="1"/>
  <c r="AD37" i="1"/>
  <c r="AB37" i="1"/>
  <c r="Z37" i="1"/>
  <c r="X37" i="1"/>
  <c r="V37" i="1"/>
  <c r="S37" i="1"/>
  <c r="R37" i="1"/>
  <c r="P37" i="1"/>
  <c r="M37" i="1"/>
  <c r="L37" i="1"/>
  <c r="J37" i="1"/>
  <c r="H37" i="1"/>
  <c r="F37" i="1"/>
  <c r="CU36" i="1"/>
  <c r="CR36" i="1"/>
  <c r="CK36" i="1"/>
  <c r="CI36" i="1"/>
  <c r="CG36" i="1"/>
  <c r="CE36" i="1"/>
  <c r="CC36" i="1"/>
  <c r="CB36" i="1"/>
  <c r="BD36" i="1"/>
  <c r="BB36" i="1"/>
  <c r="AZ36" i="1"/>
  <c r="AX36" i="1"/>
  <c r="AV36" i="1"/>
  <c r="AT36" i="1"/>
  <c r="AP36" i="1"/>
  <c r="AN36" i="1"/>
  <c r="AL36" i="1"/>
  <c r="AI36" i="1"/>
  <c r="AG36" i="1"/>
  <c r="AE36" i="1"/>
  <c r="AC36" i="1"/>
  <c r="AA36" i="1"/>
  <c r="Y36" i="1"/>
  <c r="W36" i="1"/>
  <c r="U36" i="1"/>
  <c r="T36" i="1"/>
  <c r="Q36" i="1"/>
  <c r="O36" i="1"/>
  <c r="N36" i="1"/>
  <c r="K36" i="1"/>
  <c r="I36" i="1"/>
  <c r="G36" i="1"/>
  <c r="E36" i="1"/>
  <c r="CS35" i="1"/>
  <c r="CJ35" i="1"/>
  <c r="CH35" i="1"/>
  <c r="CF35" i="1"/>
  <c r="CD35" i="1"/>
  <c r="BE35" i="1"/>
  <c r="BC35" i="1"/>
  <c r="BA35" i="1"/>
  <c r="AY35" i="1"/>
  <c r="AW35" i="1"/>
  <c r="AU35" i="1"/>
  <c r="AS35" i="1"/>
  <c r="AQ35" i="1"/>
  <c r="AO35" i="1"/>
  <c r="AM35" i="1"/>
  <c r="AK35" i="1"/>
  <c r="AJ35" i="1"/>
  <c r="AH35" i="1"/>
  <c r="AF35" i="1"/>
  <c r="AD35" i="1"/>
  <c r="AB35" i="1"/>
  <c r="Z35" i="1"/>
  <c r="X35" i="1"/>
  <c r="V35" i="1"/>
  <c r="S35" i="1"/>
  <c r="R35" i="1"/>
  <c r="P35" i="1"/>
  <c r="M35" i="1"/>
  <c r="L35" i="1"/>
  <c r="J35" i="1"/>
  <c r="H35" i="1"/>
  <c r="F35" i="1"/>
  <c r="CU96" i="1"/>
  <c r="CR96" i="1"/>
  <c r="CK96" i="1"/>
  <c r="CI96" i="1"/>
  <c r="CG96" i="1"/>
  <c r="CE96" i="1"/>
  <c r="CC96" i="1"/>
  <c r="CB96" i="1"/>
  <c r="BD96" i="1"/>
  <c r="BB96" i="1"/>
  <c r="AZ96" i="1"/>
  <c r="AX96" i="1"/>
  <c r="AV96" i="1"/>
  <c r="AT96" i="1"/>
  <c r="AP96" i="1"/>
  <c r="AN96" i="1"/>
  <c r="AL96" i="1"/>
  <c r="AI96" i="1"/>
  <c r="AG96" i="1"/>
  <c r="AE96" i="1"/>
  <c r="AC96" i="1"/>
  <c r="AA96" i="1"/>
  <c r="Y96" i="1"/>
  <c r="W96" i="1"/>
  <c r="U96" i="1"/>
  <c r="T96" i="1"/>
  <c r="Q96" i="1"/>
  <c r="O96" i="1"/>
  <c r="N96" i="1"/>
  <c r="K96" i="1"/>
  <c r="I96" i="1"/>
  <c r="G96" i="1"/>
  <c r="E96" i="1"/>
  <c r="CI35" i="1"/>
  <c r="CG35" i="1"/>
  <c r="CE35" i="1"/>
  <c r="CC35" i="1"/>
  <c r="CB35" i="1"/>
  <c r="BD35" i="1"/>
  <c r="BB35" i="1"/>
  <c r="AZ35" i="1"/>
  <c r="AX35" i="1"/>
  <c r="AV35" i="1"/>
  <c r="AT35" i="1"/>
  <c r="AP35" i="1"/>
  <c r="AN35" i="1"/>
  <c r="AL35" i="1"/>
  <c r="AI35" i="1"/>
  <c r="AG35" i="1"/>
  <c r="AE35" i="1"/>
  <c r="AC35" i="1"/>
  <c r="AA35" i="1"/>
  <c r="Y35" i="1"/>
  <c r="W35" i="1"/>
  <c r="U35" i="1"/>
  <c r="T35" i="1"/>
  <c r="Q35" i="1"/>
  <c r="O35" i="1"/>
  <c r="N35" i="1"/>
  <c r="K35" i="1"/>
  <c r="I35" i="1"/>
  <c r="G35" i="1"/>
  <c r="E35" i="1"/>
  <c r="CS96" i="1"/>
  <c r="CJ96" i="1"/>
  <c r="CH96" i="1"/>
  <c r="CF96" i="1"/>
  <c r="CD96" i="1"/>
  <c r="BE96" i="1"/>
  <c r="BC96" i="1"/>
  <c r="BA96" i="1"/>
  <c r="AY96" i="1"/>
  <c r="AW96" i="1"/>
  <c r="AU96" i="1"/>
  <c r="AS96" i="1"/>
  <c r="AQ96" i="1"/>
  <c r="AO96" i="1"/>
  <c r="AM96" i="1"/>
  <c r="AK96" i="1"/>
  <c r="AJ96" i="1"/>
  <c r="AH96" i="1"/>
  <c r="AF96" i="1"/>
  <c r="AD96" i="1"/>
  <c r="AB96" i="1"/>
  <c r="Z96" i="1"/>
  <c r="X96" i="1"/>
  <c r="V96" i="1"/>
  <c r="S96" i="1"/>
  <c r="R96" i="1"/>
  <c r="P96" i="1"/>
  <c r="M96" i="1"/>
  <c r="L96" i="1"/>
  <c r="J96" i="1"/>
  <c r="H96" i="1"/>
  <c r="F96" i="1"/>
  <c r="CU32" i="1"/>
  <c r="CR32" i="1"/>
  <c r="CK32" i="1"/>
  <c r="CI32" i="1"/>
  <c r="CG32" i="1"/>
  <c r="CE32" i="1"/>
  <c r="CH32" i="1"/>
  <c r="CD32" i="1"/>
  <c r="BE32" i="1"/>
  <c r="BC32" i="1"/>
  <c r="BA32" i="1"/>
  <c r="AY32" i="1"/>
  <c r="AW32" i="1"/>
  <c r="AU32" i="1"/>
  <c r="AS32" i="1"/>
  <c r="AQ32" i="1"/>
  <c r="AO32" i="1"/>
  <c r="AM32" i="1"/>
  <c r="AK32" i="1"/>
  <c r="AJ32" i="1"/>
  <c r="AH32" i="1"/>
  <c r="AF32" i="1"/>
  <c r="AD32" i="1"/>
  <c r="AB32" i="1"/>
  <c r="Z32" i="1"/>
  <c r="X32" i="1"/>
  <c r="V32" i="1"/>
  <c r="S32" i="1"/>
  <c r="R32" i="1"/>
  <c r="P32" i="1"/>
  <c r="M32" i="1"/>
  <c r="L32" i="1"/>
  <c r="J32" i="1"/>
  <c r="H32" i="1"/>
  <c r="F32" i="1"/>
  <c r="CU31" i="1"/>
  <c r="CR31" i="1"/>
  <c r="CK31" i="1"/>
  <c r="CI31" i="1"/>
  <c r="CG31" i="1"/>
  <c r="CE31" i="1"/>
  <c r="CC31" i="1"/>
  <c r="CB31" i="1"/>
  <c r="BD31" i="1"/>
  <c r="BB31" i="1"/>
  <c r="AZ31" i="1"/>
  <c r="AX31" i="1"/>
  <c r="AV31" i="1"/>
  <c r="AT31" i="1"/>
  <c r="AP31" i="1"/>
  <c r="AN31" i="1"/>
  <c r="AL31" i="1"/>
  <c r="AI31" i="1"/>
  <c r="AG31" i="1"/>
  <c r="AE31" i="1"/>
  <c r="AC31" i="1"/>
  <c r="AA31" i="1"/>
  <c r="Y31" i="1"/>
  <c r="W31" i="1"/>
  <c r="U31" i="1"/>
  <c r="T31" i="1"/>
  <c r="Q31" i="1"/>
  <c r="O31" i="1"/>
  <c r="N31" i="1"/>
  <c r="K31" i="1"/>
  <c r="I31" i="1"/>
  <c r="G31" i="1"/>
  <c r="E31" i="1"/>
  <c r="CS32" i="1"/>
  <c r="CJ32" i="1"/>
  <c r="CF32" i="1"/>
  <c r="CC32" i="1"/>
  <c r="CB32" i="1"/>
  <c r="BD32" i="1"/>
  <c r="BB32" i="1"/>
  <c r="AZ32" i="1"/>
  <c r="AX32" i="1"/>
  <c r="AV32" i="1"/>
  <c r="AT32" i="1"/>
  <c r="AP32" i="1"/>
  <c r="AN32" i="1"/>
  <c r="AL32" i="1"/>
  <c r="AI32" i="1"/>
  <c r="AG32" i="1"/>
  <c r="AE32" i="1"/>
  <c r="AC32" i="1"/>
  <c r="AA32" i="1"/>
  <c r="Y32" i="1"/>
  <c r="W32" i="1"/>
  <c r="U32" i="1"/>
  <c r="T32" i="1"/>
  <c r="Q32" i="1"/>
  <c r="O32" i="1"/>
  <c r="N32" i="1"/>
  <c r="K32" i="1"/>
  <c r="I32" i="1"/>
  <c r="G32" i="1"/>
  <c r="E32" i="1"/>
  <c r="CS31" i="1"/>
  <c r="CJ31" i="1"/>
  <c r="CH31" i="1"/>
  <c r="CF31" i="1"/>
  <c r="CD31" i="1"/>
  <c r="BE31" i="1"/>
  <c r="BC31" i="1"/>
  <c r="BA31" i="1"/>
  <c r="AY31" i="1"/>
  <c r="AW31" i="1"/>
  <c r="AU31" i="1"/>
  <c r="AS31" i="1"/>
  <c r="AQ31" i="1"/>
  <c r="AO31" i="1"/>
  <c r="AM31" i="1"/>
  <c r="AK31" i="1"/>
  <c r="AJ31" i="1"/>
  <c r="AH31" i="1"/>
  <c r="AF31" i="1"/>
  <c r="AD31" i="1"/>
  <c r="AB31" i="1"/>
  <c r="Z31" i="1"/>
  <c r="X31" i="1"/>
  <c r="V31" i="1"/>
  <c r="S31" i="1"/>
  <c r="R31" i="1"/>
  <c r="P31" i="1"/>
  <c r="M31" i="1"/>
  <c r="L31" i="1"/>
  <c r="J31" i="1"/>
  <c r="H31" i="1"/>
  <c r="F31" i="1"/>
  <c r="CG6" i="1" l="1"/>
  <c r="Z6" i="1"/>
  <c r="T6" i="1"/>
  <c r="AS6" i="1"/>
  <c r="AT6" i="1"/>
  <c r="CF6" i="1"/>
  <c r="CB6" i="1"/>
  <c r="I6" i="1"/>
  <c r="AW6" i="1"/>
  <c r="AQ6" i="1"/>
  <c r="CI6" i="1"/>
  <c r="AZ6" i="1"/>
  <c r="O6" i="1"/>
  <c r="AX6" i="1"/>
  <c r="CD6" i="1"/>
  <c r="J6" i="1"/>
  <c r="BB6" i="1"/>
  <c r="L6" i="1"/>
  <c r="X6" i="1"/>
  <c r="K6" i="1"/>
  <c r="CE6" i="1"/>
  <c r="BC6" i="1"/>
  <c r="AO6" i="1"/>
  <c r="Q6" i="1"/>
  <c r="AK6" i="1"/>
  <c r="G6" i="1"/>
  <c r="AL6" i="1"/>
  <c r="AM6" i="1"/>
  <c r="CU6" i="1"/>
  <c r="AA6" i="1"/>
  <c r="S6" i="1"/>
  <c r="R6" i="1"/>
  <c r="CR6" i="1"/>
  <c r="E6" i="1"/>
  <c r="Y6" i="1"/>
  <c r="AH6" i="1"/>
  <c r="CS6" i="1"/>
  <c r="H6" i="1"/>
  <c r="U6" i="1"/>
  <c r="AP6" i="1"/>
  <c r="AF6" i="1"/>
  <c r="M6" i="1"/>
  <c r="AI6" i="1"/>
  <c r="V6" i="1"/>
  <c r="CH6" i="1"/>
  <c r="AD6" i="1"/>
  <c r="D6" i="1"/>
  <c r="AG6" i="1"/>
  <c r="F6" i="1"/>
  <c r="AC6" i="1"/>
  <c r="AU6" i="1"/>
  <c r="AY6" i="1"/>
  <c r="AE6" i="1"/>
  <c r="AJ6" i="1"/>
  <c r="AV6" i="1"/>
  <c r="W6" i="1"/>
  <c r="BA6" i="1"/>
  <c r="P6" i="1"/>
  <c r="CC6" i="1"/>
  <c r="N6" i="1"/>
  <c r="AB6" i="1"/>
  <c r="AN6" i="1"/>
  <c r="E80" i="1"/>
  <c r="E34" i="1" s="1"/>
  <c r="I80" i="1"/>
  <c r="I34" i="1" s="1"/>
  <c r="O80" i="1"/>
  <c r="O85" i="1" s="1"/>
  <c r="O39" i="1" s="1"/>
  <c r="U80" i="1"/>
  <c r="U34" i="1" s="1"/>
  <c r="Y80" i="1"/>
  <c r="Y34" i="1" s="1"/>
  <c r="AC80" i="1"/>
  <c r="AC34" i="1" s="1"/>
  <c r="AG80" i="1"/>
  <c r="AG34" i="1" s="1"/>
  <c r="AN80" i="1"/>
  <c r="AN34" i="1" s="1"/>
  <c r="AV80" i="1"/>
  <c r="AV34" i="1" s="1"/>
  <c r="AZ80" i="1"/>
  <c r="AZ34" i="1" s="1"/>
  <c r="BD80" i="1"/>
  <c r="BD34" i="1" s="1"/>
  <c r="CB80" i="1"/>
  <c r="CB34" i="1" s="1"/>
  <c r="CC80" i="1"/>
  <c r="CC34" i="1" s="1"/>
  <c r="CG80" i="1"/>
  <c r="CG34" i="1" s="1"/>
  <c r="CR80" i="1"/>
  <c r="CR34" i="1" s="1"/>
  <c r="CU80" i="1"/>
  <c r="CU34" i="1" s="1"/>
  <c r="CW30" i="1"/>
  <c r="D38" i="1"/>
  <c r="CW38" i="1"/>
  <c r="D31" i="1"/>
  <c r="D35" i="1"/>
  <c r="CW35" i="1"/>
  <c r="D43" i="1"/>
  <c r="CW43" i="1"/>
  <c r="D32" i="1"/>
  <c r="CW32" i="1"/>
  <c r="G80" i="1"/>
  <c r="G34" i="1" s="1"/>
  <c r="K80" i="1"/>
  <c r="K34" i="1" s="1"/>
  <c r="N80" i="1"/>
  <c r="N34" i="1" s="1"/>
  <c r="Q80" i="1"/>
  <c r="Q34" i="1" s="1"/>
  <c r="T80" i="1"/>
  <c r="T34" i="1" s="1"/>
  <c r="W80" i="1"/>
  <c r="W34" i="1" s="1"/>
  <c r="AA80" i="1"/>
  <c r="AA34" i="1" s="1"/>
  <c r="AE80" i="1"/>
  <c r="AE34" i="1" s="1"/>
  <c r="AI80" i="1"/>
  <c r="AI34" i="1" s="1"/>
  <c r="AL80" i="1"/>
  <c r="AL34" i="1" s="1"/>
  <c r="AP80" i="1"/>
  <c r="AP34" i="1" s="1"/>
  <c r="AT80" i="1"/>
  <c r="AT34" i="1" s="1"/>
  <c r="AX80" i="1"/>
  <c r="AX34" i="1" s="1"/>
  <c r="BB80" i="1"/>
  <c r="BB34" i="1" s="1"/>
  <c r="CE80" i="1"/>
  <c r="CE34" i="1" s="1"/>
  <c r="CI80" i="1"/>
  <c r="CI34" i="1" s="1"/>
  <c r="CK80" i="1"/>
  <c r="CK34" i="1" s="1"/>
  <c r="D96" i="1"/>
  <c r="D37" i="1"/>
  <c r="CW37" i="1"/>
  <c r="D36" i="1"/>
  <c r="CW36" i="1"/>
  <c r="G86" i="1"/>
  <c r="G30" i="1"/>
  <c r="K30" i="1"/>
  <c r="K86" i="1"/>
  <c r="N30" i="1"/>
  <c r="N86" i="1"/>
  <c r="Q30" i="1"/>
  <c r="Q86" i="1"/>
  <c r="T86" i="1"/>
  <c r="T30" i="1"/>
  <c r="W86" i="1"/>
  <c r="W30" i="1"/>
  <c r="AA30" i="1"/>
  <c r="AA86" i="1"/>
  <c r="AE30" i="1"/>
  <c r="AE86" i="1"/>
  <c r="AI86" i="1"/>
  <c r="AI30" i="1"/>
  <c r="AL30" i="1"/>
  <c r="AL86" i="1"/>
  <c r="AP86" i="1"/>
  <c r="AP30" i="1"/>
  <c r="AT86" i="1"/>
  <c r="AT30" i="1"/>
  <c r="AX30" i="1"/>
  <c r="AX86" i="1"/>
  <c r="BB30" i="1"/>
  <c r="BB86" i="1"/>
  <c r="CE86" i="1"/>
  <c r="CE30" i="1"/>
  <c r="CI30" i="1"/>
  <c r="CI86" i="1"/>
  <c r="CK86" i="1"/>
  <c r="CK30" i="1"/>
  <c r="AR32" i="1"/>
  <c r="D86" i="1"/>
  <c r="D30" i="1"/>
  <c r="H30" i="1"/>
  <c r="H86" i="1"/>
  <c r="L30" i="1"/>
  <c r="L86" i="1"/>
  <c r="R86" i="1"/>
  <c r="R30" i="1"/>
  <c r="X30" i="1"/>
  <c r="X86" i="1"/>
  <c r="AB30" i="1"/>
  <c r="AB86" i="1"/>
  <c r="AF30" i="1"/>
  <c r="AF86" i="1"/>
  <c r="AJ86" i="1"/>
  <c r="AJ30" i="1"/>
  <c r="AM30" i="1"/>
  <c r="AM86" i="1"/>
  <c r="AQ30" i="1"/>
  <c r="AQ86" i="1"/>
  <c r="AU86" i="1"/>
  <c r="AU30" i="1"/>
  <c r="AY86" i="1"/>
  <c r="AY30" i="1"/>
  <c r="BC30" i="1"/>
  <c r="BC86" i="1"/>
  <c r="BE86" i="1"/>
  <c r="BE30" i="1"/>
  <c r="CF86" i="1"/>
  <c r="CF30" i="1"/>
  <c r="CJ86" i="1"/>
  <c r="CJ30" i="1"/>
  <c r="CS86" i="1"/>
  <c r="CS30" i="1"/>
  <c r="AR31" i="1"/>
  <c r="D93" i="1"/>
  <c r="D47" i="1" s="1"/>
  <c r="D33" i="1"/>
  <c r="H33" i="1"/>
  <c r="H93" i="1"/>
  <c r="H47" i="1" s="1"/>
  <c r="L33" i="1"/>
  <c r="L93" i="1"/>
  <c r="L47" i="1" s="1"/>
  <c r="R33" i="1"/>
  <c r="R93" i="1"/>
  <c r="R47" i="1" s="1"/>
  <c r="X33" i="1"/>
  <c r="X93" i="1"/>
  <c r="X47" i="1" s="1"/>
  <c r="AB33" i="1"/>
  <c r="AB93" i="1"/>
  <c r="AB47" i="1" s="1"/>
  <c r="AF33" i="1"/>
  <c r="AF93" i="1"/>
  <c r="AF47" i="1" s="1"/>
  <c r="AJ33" i="1"/>
  <c r="AJ93" i="1"/>
  <c r="AJ47" i="1" s="1"/>
  <c r="AM33" i="1"/>
  <c r="AM93" i="1"/>
  <c r="AM47" i="1" s="1"/>
  <c r="AQ93" i="1"/>
  <c r="AQ47" i="1" s="1"/>
  <c r="AQ33" i="1"/>
  <c r="AU33" i="1"/>
  <c r="AU93" i="1"/>
  <c r="AU47" i="1" s="1"/>
  <c r="AY33" i="1"/>
  <c r="AY93" i="1"/>
  <c r="AY47" i="1" s="1"/>
  <c r="BC33" i="1"/>
  <c r="BC93" i="1"/>
  <c r="BC47" i="1" s="1"/>
  <c r="BE33" i="1"/>
  <c r="BE93" i="1"/>
  <c r="BE47" i="1" s="1"/>
  <c r="CF33" i="1"/>
  <c r="CF93" i="1"/>
  <c r="CF47" i="1" s="1"/>
  <c r="CJ93" i="1"/>
  <c r="CJ47" i="1" s="1"/>
  <c r="CJ33" i="1"/>
  <c r="CS93" i="1"/>
  <c r="CS47" i="1" s="1"/>
  <c r="CS33" i="1"/>
  <c r="AR80" i="1"/>
  <c r="AR85" i="1" s="1"/>
  <c r="F50" i="1"/>
  <c r="F51" i="1"/>
  <c r="J50" i="1"/>
  <c r="J51" i="1"/>
  <c r="M50" i="1"/>
  <c r="M51" i="1"/>
  <c r="P50" i="1"/>
  <c r="P51" i="1"/>
  <c r="S51" i="1"/>
  <c r="S50" i="1"/>
  <c r="V50" i="1"/>
  <c r="V51" i="1"/>
  <c r="Z51" i="1"/>
  <c r="Z50" i="1"/>
  <c r="AD51" i="1"/>
  <c r="AD50" i="1"/>
  <c r="AH51" i="1"/>
  <c r="AH50" i="1"/>
  <c r="AK50" i="1"/>
  <c r="AK51" i="1"/>
  <c r="AO50" i="1"/>
  <c r="AO51" i="1"/>
  <c r="AS51" i="1"/>
  <c r="AS50" i="1"/>
  <c r="AW50" i="1"/>
  <c r="AW51" i="1"/>
  <c r="BA51" i="1"/>
  <c r="BA50" i="1"/>
  <c r="CD50" i="1"/>
  <c r="CD51" i="1"/>
  <c r="CH51" i="1"/>
  <c r="CH50" i="1"/>
  <c r="I33" i="1"/>
  <c r="I93" i="1"/>
  <c r="I47" i="1" s="1"/>
  <c r="O33" i="1"/>
  <c r="O93" i="1"/>
  <c r="O47" i="1" s="1"/>
  <c r="U33" i="1"/>
  <c r="U93" i="1"/>
  <c r="U47" i="1" s="1"/>
  <c r="Y93" i="1"/>
  <c r="Y47" i="1" s="1"/>
  <c r="Y33" i="1"/>
  <c r="AC93" i="1"/>
  <c r="AC47" i="1" s="1"/>
  <c r="AC33" i="1"/>
  <c r="AG33" i="1"/>
  <c r="AG93" i="1"/>
  <c r="AG47" i="1" s="1"/>
  <c r="AN93" i="1"/>
  <c r="AN47" i="1" s="1"/>
  <c r="AN33" i="1"/>
  <c r="AR93" i="1"/>
  <c r="AR47" i="1" s="1"/>
  <c r="AR33" i="1"/>
  <c r="AV33" i="1"/>
  <c r="AV93" i="1"/>
  <c r="AV47" i="1" s="1"/>
  <c r="AZ33" i="1"/>
  <c r="AZ93" i="1"/>
  <c r="AZ47" i="1" s="1"/>
  <c r="BD33" i="1"/>
  <c r="BD93" i="1"/>
  <c r="BD47" i="1" s="1"/>
  <c r="CB33" i="1"/>
  <c r="CB93" i="1"/>
  <c r="CB47" i="1" s="1"/>
  <c r="CC33" i="1"/>
  <c r="CC93" i="1"/>
  <c r="CC47" i="1" s="1"/>
  <c r="CG33" i="1"/>
  <c r="CG93" i="1"/>
  <c r="CG47" i="1" s="1"/>
  <c r="CR33" i="1"/>
  <c r="CR93" i="1"/>
  <c r="CR47" i="1" s="1"/>
  <c r="CU33" i="1"/>
  <c r="CU93" i="1"/>
  <c r="CU47" i="1" s="1"/>
  <c r="F80" i="1"/>
  <c r="F34" i="1" s="1"/>
  <c r="J80" i="1"/>
  <c r="J34" i="1" s="1"/>
  <c r="M80" i="1"/>
  <c r="M34" i="1" s="1"/>
  <c r="P80" i="1"/>
  <c r="P34" i="1" s="1"/>
  <c r="S80" i="1"/>
  <c r="S34" i="1" s="1"/>
  <c r="V80" i="1"/>
  <c r="V34" i="1" s="1"/>
  <c r="Z80" i="1"/>
  <c r="Z34" i="1" s="1"/>
  <c r="AD80" i="1"/>
  <c r="AD34" i="1" s="1"/>
  <c r="AH80" i="1"/>
  <c r="AH34" i="1" s="1"/>
  <c r="AK80" i="1"/>
  <c r="AK34" i="1" s="1"/>
  <c r="AO80" i="1"/>
  <c r="AO34" i="1" s="1"/>
  <c r="AS80" i="1"/>
  <c r="AW80" i="1"/>
  <c r="AW34" i="1" s="1"/>
  <c r="BA80" i="1"/>
  <c r="BA34" i="1" s="1"/>
  <c r="CD80" i="1"/>
  <c r="CD34" i="1" s="1"/>
  <c r="CH80" i="1"/>
  <c r="CH34" i="1" s="1"/>
  <c r="G51" i="1"/>
  <c r="G50" i="1"/>
  <c r="K50" i="1"/>
  <c r="K51" i="1"/>
  <c r="N51" i="1"/>
  <c r="N50" i="1"/>
  <c r="Q50" i="1"/>
  <c r="Q51" i="1"/>
  <c r="T51" i="1"/>
  <c r="T50" i="1"/>
  <c r="W51" i="1"/>
  <c r="W50" i="1"/>
  <c r="AA51" i="1"/>
  <c r="AA50" i="1"/>
  <c r="AE50" i="1"/>
  <c r="AE51" i="1"/>
  <c r="AI51" i="1"/>
  <c r="AI50" i="1"/>
  <c r="AL50" i="1"/>
  <c r="AL51" i="1"/>
  <c r="AP50" i="1"/>
  <c r="AP51" i="1"/>
  <c r="AT51" i="1"/>
  <c r="AT50" i="1"/>
  <c r="AX51" i="1"/>
  <c r="AX50" i="1"/>
  <c r="BB51" i="1"/>
  <c r="BB50" i="1"/>
  <c r="CE51" i="1"/>
  <c r="CE50" i="1"/>
  <c r="CI50" i="1"/>
  <c r="CI51" i="1"/>
  <c r="CK50" i="1"/>
  <c r="CK51" i="1"/>
  <c r="AR36" i="1"/>
  <c r="AR43" i="1"/>
  <c r="E30" i="1"/>
  <c r="I86" i="1"/>
  <c r="I30" i="1"/>
  <c r="O30" i="1"/>
  <c r="O86" i="1"/>
  <c r="U30" i="1"/>
  <c r="U86" i="1"/>
  <c r="Y30" i="1"/>
  <c r="Y86" i="1"/>
  <c r="AC30" i="1"/>
  <c r="AC86" i="1"/>
  <c r="AG30" i="1"/>
  <c r="AG86" i="1"/>
  <c r="AN30" i="1"/>
  <c r="AN86" i="1"/>
  <c r="AR86" i="1"/>
  <c r="AR30" i="1"/>
  <c r="AV86" i="1"/>
  <c r="AV30" i="1"/>
  <c r="AZ30" i="1"/>
  <c r="AZ86" i="1"/>
  <c r="BD30" i="1"/>
  <c r="BD86" i="1"/>
  <c r="CB30" i="1"/>
  <c r="CB86" i="1"/>
  <c r="CC30" i="1"/>
  <c r="CC86" i="1"/>
  <c r="CG86" i="1"/>
  <c r="CG30" i="1"/>
  <c r="CR86" i="1"/>
  <c r="CR30" i="1"/>
  <c r="CU86" i="1"/>
  <c r="CU30" i="1"/>
  <c r="F86" i="1"/>
  <c r="F30" i="1"/>
  <c r="J86" i="1"/>
  <c r="J30" i="1"/>
  <c r="M86" i="1"/>
  <c r="M30" i="1"/>
  <c r="P86" i="1"/>
  <c r="P30" i="1"/>
  <c r="S30" i="1"/>
  <c r="S86" i="1"/>
  <c r="V86" i="1"/>
  <c r="V30" i="1"/>
  <c r="Z30" i="1"/>
  <c r="Z86" i="1"/>
  <c r="AD86" i="1"/>
  <c r="AD30" i="1"/>
  <c r="AH86" i="1"/>
  <c r="AH30" i="1"/>
  <c r="AK86" i="1"/>
  <c r="AK30" i="1"/>
  <c r="AO30" i="1"/>
  <c r="AO86" i="1"/>
  <c r="AS30" i="1"/>
  <c r="AS86" i="1"/>
  <c r="AW86" i="1"/>
  <c r="AW30" i="1"/>
  <c r="BA86" i="1"/>
  <c r="BA30" i="1"/>
  <c r="CD30" i="1"/>
  <c r="CD86" i="1"/>
  <c r="CH86" i="1"/>
  <c r="CH30" i="1"/>
  <c r="G33" i="1"/>
  <c r="G93" i="1"/>
  <c r="G47" i="1" s="1"/>
  <c r="F93" i="1"/>
  <c r="F47" i="1" s="1"/>
  <c r="F33" i="1"/>
  <c r="J33" i="1"/>
  <c r="J93" i="1"/>
  <c r="J47" i="1" s="1"/>
  <c r="M33" i="1"/>
  <c r="M93" i="1"/>
  <c r="M47" i="1" s="1"/>
  <c r="P93" i="1"/>
  <c r="P47" i="1" s="1"/>
  <c r="P33" i="1"/>
  <c r="S33" i="1"/>
  <c r="S93" i="1"/>
  <c r="S47" i="1" s="1"/>
  <c r="V33" i="1"/>
  <c r="V93" i="1"/>
  <c r="V47" i="1" s="1"/>
  <c r="Z33" i="1"/>
  <c r="Z93" i="1"/>
  <c r="Z47" i="1" s="1"/>
  <c r="AD33" i="1"/>
  <c r="AD93" i="1"/>
  <c r="AD47" i="1" s="1"/>
  <c r="AH33" i="1"/>
  <c r="AH93" i="1"/>
  <c r="AH47" i="1" s="1"/>
  <c r="AK33" i="1"/>
  <c r="AK93" i="1"/>
  <c r="AK47" i="1" s="1"/>
  <c r="AO33" i="1"/>
  <c r="AO93" i="1"/>
  <c r="AO47" i="1" s="1"/>
  <c r="AS33" i="1"/>
  <c r="AS93" i="1"/>
  <c r="AS47" i="1" s="1"/>
  <c r="AW33" i="1"/>
  <c r="AW93" i="1"/>
  <c r="AW47" i="1" s="1"/>
  <c r="BA33" i="1"/>
  <c r="BA93" i="1"/>
  <c r="BA47" i="1" s="1"/>
  <c r="CD93" i="1"/>
  <c r="CD47" i="1" s="1"/>
  <c r="CD33" i="1"/>
  <c r="CH33" i="1"/>
  <c r="CH93" i="1"/>
  <c r="CH47" i="1" s="1"/>
  <c r="H50" i="1"/>
  <c r="H51" i="1"/>
  <c r="L50" i="1"/>
  <c r="L51" i="1"/>
  <c r="R50" i="1"/>
  <c r="R51" i="1"/>
  <c r="X51" i="1"/>
  <c r="X50" i="1"/>
  <c r="AB51" i="1"/>
  <c r="AB50" i="1"/>
  <c r="AF50" i="1"/>
  <c r="AF51" i="1"/>
  <c r="AJ51" i="1"/>
  <c r="AJ50" i="1"/>
  <c r="AM51" i="1"/>
  <c r="AM50" i="1"/>
  <c r="AQ51" i="1"/>
  <c r="AQ50" i="1"/>
  <c r="AU51" i="1"/>
  <c r="AU50" i="1"/>
  <c r="AY50" i="1"/>
  <c r="AY51" i="1"/>
  <c r="BC50" i="1"/>
  <c r="BC51" i="1"/>
  <c r="BE50" i="1"/>
  <c r="BE51" i="1"/>
  <c r="CF50" i="1"/>
  <c r="CF51" i="1"/>
  <c r="CJ50" i="1"/>
  <c r="CJ51" i="1"/>
  <c r="CS50" i="1"/>
  <c r="CS51" i="1"/>
  <c r="AR35" i="1"/>
  <c r="K33" i="1"/>
  <c r="K93" i="1"/>
  <c r="K47" i="1" s="1"/>
  <c r="N93" i="1"/>
  <c r="N47" i="1" s="1"/>
  <c r="N33" i="1"/>
  <c r="Q93" i="1"/>
  <c r="Q47" i="1" s="1"/>
  <c r="Q33" i="1"/>
  <c r="T93" i="1"/>
  <c r="T47" i="1" s="1"/>
  <c r="T33" i="1"/>
  <c r="W33" i="1"/>
  <c r="W93" i="1"/>
  <c r="W47" i="1" s="1"/>
  <c r="AA33" i="1"/>
  <c r="AA93" i="1"/>
  <c r="AA47" i="1" s="1"/>
  <c r="AE33" i="1"/>
  <c r="AE93" i="1"/>
  <c r="AE47" i="1" s="1"/>
  <c r="AI33" i="1"/>
  <c r="AI93" i="1"/>
  <c r="AI47" i="1" s="1"/>
  <c r="AL33" i="1"/>
  <c r="AL93" i="1"/>
  <c r="AL47" i="1" s="1"/>
  <c r="AP33" i="1"/>
  <c r="AP93" i="1"/>
  <c r="AP47" i="1" s="1"/>
  <c r="AT93" i="1"/>
  <c r="AT47" i="1" s="1"/>
  <c r="AT33" i="1"/>
  <c r="AX93" i="1"/>
  <c r="AX47" i="1" s="1"/>
  <c r="AX33" i="1"/>
  <c r="BB33" i="1"/>
  <c r="BB93" i="1"/>
  <c r="BB47" i="1" s="1"/>
  <c r="CE93" i="1"/>
  <c r="CE47" i="1" s="1"/>
  <c r="CE33" i="1"/>
  <c r="CI93" i="1"/>
  <c r="CI47" i="1" s="1"/>
  <c r="CI33" i="1"/>
  <c r="CK33" i="1"/>
  <c r="CK93" i="1"/>
  <c r="CK47" i="1" s="1"/>
  <c r="D80" i="1"/>
  <c r="H80" i="1"/>
  <c r="H34" i="1" s="1"/>
  <c r="L80" i="1"/>
  <c r="L34" i="1" s="1"/>
  <c r="R80" i="1"/>
  <c r="R34" i="1" s="1"/>
  <c r="X80" i="1"/>
  <c r="X34" i="1" s="1"/>
  <c r="AB80" i="1"/>
  <c r="AB34" i="1" s="1"/>
  <c r="AF80" i="1"/>
  <c r="AF34" i="1" s="1"/>
  <c r="AJ80" i="1"/>
  <c r="AJ34" i="1" s="1"/>
  <c r="AM80" i="1"/>
  <c r="AM34" i="1" s="1"/>
  <c r="AQ80" i="1"/>
  <c r="AQ34" i="1" s="1"/>
  <c r="AU80" i="1"/>
  <c r="AU34" i="1" s="1"/>
  <c r="AY80" i="1"/>
  <c r="AY34" i="1" s="1"/>
  <c r="BC80" i="1"/>
  <c r="BC34" i="1" s="1"/>
  <c r="BE80" i="1"/>
  <c r="BE34" i="1" s="1"/>
  <c r="CF80" i="1"/>
  <c r="CF34" i="1" s="1"/>
  <c r="CJ80" i="1"/>
  <c r="CJ34" i="1" s="1"/>
  <c r="CS80" i="1"/>
  <c r="CS34" i="1" s="1"/>
  <c r="E50" i="1"/>
  <c r="E51" i="1"/>
  <c r="I50" i="1"/>
  <c r="I51" i="1"/>
  <c r="O50" i="1"/>
  <c r="O51" i="1"/>
  <c r="U51" i="1"/>
  <c r="U50" i="1"/>
  <c r="Y51" i="1"/>
  <c r="Y50" i="1"/>
  <c r="AC50" i="1"/>
  <c r="AC51" i="1"/>
  <c r="AG50" i="1"/>
  <c r="AG51" i="1"/>
  <c r="AN51" i="1"/>
  <c r="AN50" i="1"/>
  <c r="AR96" i="1"/>
  <c r="AV50" i="1"/>
  <c r="AV51" i="1"/>
  <c r="AZ50" i="1"/>
  <c r="AZ51" i="1"/>
  <c r="BD50" i="1"/>
  <c r="BD51" i="1"/>
  <c r="CB51" i="1"/>
  <c r="CB50" i="1"/>
  <c r="CC51" i="1"/>
  <c r="CC50" i="1"/>
  <c r="CG51" i="1"/>
  <c r="CG50" i="1"/>
  <c r="CR50" i="1"/>
  <c r="CR51" i="1"/>
  <c r="CU51" i="1"/>
  <c r="CU50" i="1"/>
  <c r="AR37" i="1"/>
  <c r="AR38" i="1"/>
  <c r="CW80" i="1" l="1"/>
  <c r="D50" i="1"/>
  <c r="CW96" i="1"/>
  <c r="J85" i="1"/>
  <c r="J39" i="1" s="1"/>
  <c r="I85" i="1"/>
  <c r="I39" i="1" s="1"/>
  <c r="BD85" i="1"/>
  <c r="BD39" i="1" s="1"/>
  <c r="CU85" i="1"/>
  <c r="CU39" i="1" s="1"/>
  <c r="D51" i="1"/>
  <c r="CC85" i="1"/>
  <c r="CC39" i="1" s="1"/>
  <c r="O34" i="1"/>
  <c r="CE85" i="1"/>
  <c r="CE39" i="1" s="1"/>
  <c r="AX85" i="1"/>
  <c r="AX39" i="1" s="1"/>
  <c r="G85" i="1"/>
  <c r="G39" i="1" s="1"/>
  <c r="AN85" i="1"/>
  <c r="AN39" i="1" s="1"/>
  <c r="AG85" i="1"/>
  <c r="AG39" i="1" s="1"/>
  <c r="Y85" i="1"/>
  <c r="Y39" i="1" s="1"/>
  <c r="AT85" i="1"/>
  <c r="AT39" i="1" s="1"/>
  <c r="W85" i="1"/>
  <c r="W39" i="1" s="1"/>
  <c r="Q85" i="1"/>
  <c r="Q39" i="1" s="1"/>
  <c r="CR85" i="1"/>
  <c r="CR39" i="1" s="1"/>
  <c r="CG85" i="1"/>
  <c r="CG39" i="1" s="1"/>
  <c r="CB85" i="1"/>
  <c r="CB39" i="1" s="1"/>
  <c r="AZ85" i="1"/>
  <c r="AZ39" i="1" s="1"/>
  <c r="V85" i="1"/>
  <c r="V39" i="1" s="1"/>
  <c r="P85" i="1"/>
  <c r="P39" i="1" s="1"/>
  <c r="CD85" i="1"/>
  <c r="CD39" i="1" s="1"/>
  <c r="AW85" i="1"/>
  <c r="AW39" i="1" s="1"/>
  <c r="AO85" i="1"/>
  <c r="AO39" i="1" s="1"/>
  <c r="S85" i="1"/>
  <c r="S39" i="1" s="1"/>
  <c r="CI85" i="1"/>
  <c r="CI39" i="1" s="1"/>
  <c r="BB85" i="1"/>
  <c r="BB39" i="1" s="1"/>
  <c r="AL85" i="1"/>
  <c r="AL39" i="1" s="1"/>
  <c r="AE85" i="1"/>
  <c r="AE39" i="1" s="1"/>
  <c r="K85" i="1"/>
  <c r="K39" i="1" s="1"/>
  <c r="AH85" i="1"/>
  <c r="AH39" i="1" s="1"/>
  <c r="Z85" i="1"/>
  <c r="Z39" i="1" s="1"/>
  <c r="M85" i="1"/>
  <c r="M39" i="1" s="1"/>
  <c r="F85" i="1"/>
  <c r="F39" i="1" s="1"/>
  <c r="E93" i="1"/>
  <c r="E47" i="1" s="1"/>
  <c r="CK85" i="1"/>
  <c r="CK39" i="1" s="1"/>
  <c r="AP85" i="1"/>
  <c r="AP39" i="1" s="1"/>
  <c r="AI85" i="1"/>
  <c r="AI39" i="1" s="1"/>
  <c r="AA85" i="1"/>
  <c r="AA39" i="1" s="1"/>
  <c r="T85" i="1"/>
  <c r="T39" i="1" s="1"/>
  <c r="N85" i="1"/>
  <c r="N39" i="1" s="1"/>
  <c r="AK85" i="1"/>
  <c r="AK39" i="1" s="1"/>
  <c r="AV85" i="1"/>
  <c r="AV39" i="1" s="1"/>
  <c r="AC85" i="1"/>
  <c r="AC39" i="1" s="1"/>
  <c r="U85" i="1"/>
  <c r="U39" i="1" s="1"/>
  <c r="CH85" i="1"/>
  <c r="CH39" i="1" s="1"/>
  <c r="BA85" i="1"/>
  <c r="BA39" i="1" s="1"/>
  <c r="AD85" i="1"/>
  <c r="AD39" i="1" s="1"/>
  <c r="E85" i="1"/>
  <c r="E39" i="1" s="1"/>
  <c r="E33" i="1"/>
  <c r="E86" i="1"/>
  <c r="CW40" i="1" s="1"/>
  <c r="AR50" i="1"/>
  <c r="AR51" i="1"/>
  <c r="CH90" i="1"/>
  <c r="CH44" i="1" s="1"/>
  <c r="CH40" i="1"/>
  <c r="BA90" i="1"/>
  <c r="BA44" i="1" s="1"/>
  <c r="BA40" i="1"/>
  <c r="AW40" i="1"/>
  <c r="AW90" i="1"/>
  <c r="AW44" i="1" s="1"/>
  <c r="AK40" i="1"/>
  <c r="AK90" i="1"/>
  <c r="AK44" i="1" s="1"/>
  <c r="AH40" i="1"/>
  <c r="AH90" i="1"/>
  <c r="AH44" i="1" s="1"/>
  <c r="AD90" i="1"/>
  <c r="AD44" i="1" s="1"/>
  <c r="AD40" i="1"/>
  <c r="V90" i="1"/>
  <c r="V44" i="1" s="1"/>
  <c r="V40" i="1"/>
  <c r="P90" i="1"/>
  <c r="P44" i="1" s="1"/>
  <c r="P40" i="1"/>
  <c r="M40" i="1"/>
  <c r="M90" i="1"/>
  <c r="M44" i="1" s="1"/>
  <c r="J40" i="1"/>
  <c r="J90" i="1"/>
  <c r="J44" i="1" s="1"/>
  <c r="F90" i="1"/>
  <c r="F44" i="1" s="1"/>
  <c r="F40" i="1"/>
  <c r="CU90" i="1"/>
  <c r="CU44" i="1" s="1"/>
  <c r="CU40" i="1"/>
  <c r="CR90" i="1"/>
  <c r="CR44" i="1" s="1"/>
  <c r="CR40" i="1"/>
  <c r="CG90" i="1"/>
  <c r="CG44" i="1" s="1"/>
  <c r="CG40" i="1"/>
  <c r="AV40" i="1"/>
  <c r="AV90" i="1"/>
  <c r="AV44" i="1" s="1"/>
  <c r="AN90" i="1"/>
  <c r="AN44" i="1" s="1"/>
  <c r="AN40" i="1"/>
  <c r="AG90" i="1"/>
  <c r="AG44" i="1" s="1"/>
  <c r="AG40" i="1"/>
  <c r="AC90" i="1"/>
  <c r="AC44" i="1" s="1"/>
  <c r="AC40" i="1"/>
  <c r="Y90" i="1"/>
  <c r="Y44" i="1" s="1"/>
  <c r="Y40" i="1"/>
  <c r="U40" i="1"/>
  <c r="U90" i="1"/>
  <c r="U44" i="1" s="1"/>
  <c r="O40" i="1"/>
  <c r="O90" i="1"/>
  <c r="O44" i="1" s="1"/>
  <c r="CW33" i="1"/>
  <c r="CS85" i="1"/>
  <c r="CS39" i="1" s="1"/>
  <c r="CJ85" i="1"/>
  <c r="CJ39" i="1" s="1"/>
  <c r="BE85" i="1"/>
  <c r="BE39" i="1" s="1"/>
  <c r="BC85" i="1"/>
  <c r="BC39" i="1" s="1"/>
  <c r="AM85" i="1"/>
  <c r="AM39" i="1" s="1"/>
  <c r="AJ85" i="1"/>
  <c r="AJ39" i="1" s="1"/>
  <c r="AF85" i="1"/>
  <c r="AF39" i="1" s="1"/>
  <c r="AB85" i="1"/>
  <c r="AB39" i="1" s="1"/>
  <c r="R85" i="1"/>
  <c r="R39" i="1" s="1"/>
  <c r="L85" i="1"/>
  <c r="L39" i="1" s="1"/>
  <c r="BC40" i="1"/>
  <c r="BC90" i="1"/>
  <c r="BC44" i="1" s="1"/>
  <c r="AQ90" i="1"/>
  <c r="AQ44" i="1" s="1"/>
  <c r="AQ40" i="1"/>
  <c r="AM90" i="1"/>
  <c r="AM44" i="1" s="1"/>
  <c r="AM40" i="1"/>
  <c r="AF90" i="1"/>
  <c r="AF44" i="1" s="1"/>
  <c r="AF40" i="1"/>
  <c r="AB90" i="1"/>
  <c r="AB44" i="1" s="1"/>
  <c r="AB40" i="1"/>
  <c r="X40" i="1"/>
  <c r="X90" i="1"/>
  <c r="X44" i="1" s="1"/>
  <c r="L90" i="1"/>
  <c r="L44" i="1" s="1"/>
  <c r="L40" i="1"/>
  <c r="H40" i="1"/>
  <c r="H90" i="1"/>
  <c r="H44" i="1" s="1"/>
  <c r="CI40" i="1"/>
  <c r="CI90" i="1"/>
  <c r="CI44" i="1" s="1"/>
  <c r="BB90" i="1"/>
  <c r="BB44" i="1" s="1"/>
  <c r="BB40" i="1"/>
  <c r="AX40" i="1"/>
  <c r="AX90" i="1"/>
  <c r="AX44" i="1" s="1"/>
  <c r="AL90" i="1"/>
  <c r="AL44" i="1" s="1"/>
  <c r="AL40" i="1"/>
  <c r="AE90" i="1"/>
  <c r="AE44" i="1" s="1"/>
  <c r="AE40" i="1"/>
  <c r="AA40" i="1"/>
  <c r="AA90" i="1"/>
  <c r="AA44" i="1" s="1"/>
  <c r="Q40" i="1"/>
  <c r="Q90" i="1"/>
  <c r="Q44" i="1" s="1"/>
  <c r="N40" i="1"/>
  <c r="N90" i="1"/>
  <c r="N44" i="1" s="1"/>
  <c r="K40" i="1"/>
  <c r="K90" i="1"/>
  <c r="K44" i="1" s="1"/>
  <c r="D85" i="1"/>
  <c r="D34" i="1"/>
  <c r="CD40" i="1"/>
  <c r="CD90" i="1"/>
  <c r="CD44" i="1" s="1"/>
  <c r="AS40" i="1"/>
  <c r="AS90" i="1"/>
  <c r="AS44" i="1" s="1"/>
  <c r="AO40" i="1"/>
  <c r="AO90" i="1"/>
  <c r="AO44" i="1" s="1"/>
  <c r="Z90" i="1"/>
  <c r="Z44" i="1" s="1"/>
  <c r="Z40" i="1"/>
  <c r="S90" i="1"/>
  <c r="S44" i="1" s="1"/>
  <c r="S40" i="1"/>
  <c r="CC90" i="1"/>
  <c r="CC44" i="1" s="1"/>
  <c r="CC40" i="1"/>
  <c r="CB40" i="1"/>
  <c r="CB90" i="1"/>
  <c r="CB44" i="1" s="1"/>
  <c r="BD40" i="1"/>
  <c r="BD90" i="1"/>
  <c r="BD44" i="1" s="1"/>
  <c r="AZ90" i="1"/>
  <c r="AZ44" i="1" s="1"/>
  <c r="AZ40" i="1"/>
  <c r="AR90" i="1"/>
  <c r="AR40" i="1"/>
  <c r="I40" i="1"/>
  <c r="I90" i="1"/>
  <c r="I44" i="1" s="1"/>
  <c r="AS85" i="1"/>
  <c r="AS39" i="1" s="1"/>
  <c r="AS34" i="1"/>
  <c r="AR39" i="1"/>
  <c r="AR34" i="1"/>
  <c r="CF85" i="1"/>
  <c r="CF39" i="1" s="1"/>
  <c r="AY85" i="1"/>
  <c r="AY39" i="1" s="1"/>
  <c r="AU85" i="1"/>
  <c r="AU39" i="1" s="1"/>
  <c r="AQ85" i="1"/>
  <c r="AQ39" i="1" s="1"/>
  <c r="X85" i="1"/>
  <c r="X39" i="1" s="1"/>
  <c r="H85" i="1"/>
  <c r="H39" i="1" s="1"/>
  <c r="CS90" i="1"/>
  <c r="CS44" i="1" s="1"/>
  <c r="CS40" i="1"/>
  <c r="CJ90" i="1"/>
  <c r="CJ44" i="1" s="1"/>
  <c r="CJ40" i="1"/>
  <c r="CF40" i="1"/>
  <c r="CF90" i="1"/>
  <c r="CF44" i="1" s="1"/>
  <c r="BE40" i="1"/>
  <c r="BE90" i="1"/>
  <c r="BE44" i="1" s="1"/>
  <c r="AY40" i="1"/>
  <c r="AY90" i="1"/>
  <c r="AY44" i="1" s="1"/>
  <c r="AU90" i="1"/>
  <c r="AU44" i="1" s="1"/>
  <c r="AU40" i="1"/>
  <c r="AJ40" i="1"/>
  <c r="AJ90" i="1"/>
  <c r="AJ44" i="1" s="1"/>
  <c r="R40" i="1"/>
  <c r="R90" i="1"/>
  <c r="R44" i="1" s="1"/>
  <c r="D40" i="1"/>
  <c r="D90" i="1"/>
  <c r="CK90" i="1"/>
  <c r="CK44" i="1" s="1"/>
  <c r="CK40" i="1"/>
  <c r="CE40" i="1"/>
  <c r="CE90" i="1"/>
  <c r="CE44" i="1" s="1"/>
  <c r="AT90" i="1"/>
  <c r="AT44" i="1" s="1"/>
  <c r="AT40" i="1"/>
  <c r="AP90" i="1"/>
  <c r="AP44" i="1" s="1"/>
  <c r="AP40" i="1"/>
  <c r="AI90" i="1"/>
  <c r="AI44" i="1" s="1"/>
  <c r="AI40" i="1"/>
  <c r="W40" i="1"/>
  <c r="W90" i="1"/>
  <c r="W44" i="1" s="1"/>
  <c r="T40" i="1"/>
  <c r="T90" i="1"/>
  <c r="T44" i="1" s="1"/>
  <c r="G40" i="1"/>
  <c r="G90" i="1"/>
  <c r="G44" i="1" s="1"/>
  <c r="CW34" i="1" l="1"/>
  <c r="CW85" i="1"/>
  <c r="E40" i="1"/>
  <c r="E90" i="1"/>
  <c r="E44" i="1" s="1"/>
  <c r="D39" i="1"/>
  <c r="D44" i="1"/>
  <c r="AR44" i="1"/>
  <c r="CW51" i="1"/>
  <c r="CW50" i="1"/>
  <c r="CW39" i="1" l="1"/>
  <c r="CW90" i="1"/>
  <c r="CW44" i="1" l="1"/>
  <c r="AL9" i="1" l="1"/>
  <c r="I28" i="1"/>
  <c r="AG28" i="1"/>
  <c r="CC28" i="1"/>
  <c r="AH28" i="1"/>
  <c r="CM28" i="1"/>
  <c r="M28" i="1"/>
  <c r="AS28" i="1"/>
  <c r="BY28" i="1"/>
  <c r="Z28" i="1"/>
  <c r="CU28" i="1"/>
  <c r="V28" i="1"/>
  <c r="BB28" i="1"/>
  <c r="CI28" i="1"/>
  <c r="S28" i="1"/>
  <c r="AI28" i="1"/>
  <c r="AY28" i="1"/>
  <c r="BO28" i="1"/>
  <c r="CE28" i="1"/>
  <c r="CV28" i="1"/>
  <c r="D28" i="1"/>
  <c r="CL28" i="1"/>
  <c r="AX28" i="1"/>
  <c r="U28" i="1"/>
  <c r="BA28" i="1"/>
  <c r="CH28" i="1"/>
  <c r="AP28" i="1"/>
  <c r="AD28" i="1"/>
  <c r="BJ28" i="1"/>
  <c r="CQ28" i="1"/>
  <c r="G28" i="1"/>
  <c r="W28" i="1"/>
  <c r="AM28" i="1"/>
  <c r="BC28" i="1"/>
  <c r="BS28" i="1"/>
  <c r="CJ28" i="1"/>
  <c r="CT28" i="1"/>
  <c r="AO28" i="1"/>
  <c r="AW28" i="1"/>
  <c r="AC28" i="1"/>
  <c r="CP28" i="1"/>
  <c r="BF28" i="1"/>
  <c r="F28" i="1"/>
  <c r="BR28" i="1"/>
  <c r="AA28" i="1"/>
  <c r="BG28" i="1"/>
  <c r="CN28" i="1"/>
  <c r="H28" i="1"/>
  <c r="X28" i="1"/>
  <c r="AN28" i="1"/>
  <c r="BD28" i="1"/>
  <c r="BT28" i="1"/>
  <c r="CK28" i="1"/>
  <c r="Q28" i="1"/>
  <c r="BN28" i="1"/>
  <c r="BI28" i="1"/>
  <c r="K28" i="1"/>
  <c r="BW28" i="1"/>
  <c r="P28" i="1"/>
  <c r="AV28" i="1"/>
  <c r="CB28" i="1"/>
  <c r="BU28" i="1"/>
  <c r="BM28" i="1"/>
  <c r="R28" i="1"/>
  <c r="AK28" i="1"/>
  <c r="BV28" i="1"/>
  <c r="N28" i="1"/>
  <c r="BZ28" i="1"/>
  <c r="AE28" i="1"/>
  <c r="BK28" i="1"/>
  <c r="CR28" i="1"/>
  <c r="L28" i="1"/>
  <c r="AB28" i="1"/>
  <c r="AR28" i="1"/>
  <c r="BH28" i="1"/>
  <c r="BX28" i="1"/>
  <c r="CO28" i="1"/>
  <c r="BE28" i="1"/>
  <c r="AL28" i="1"/>
  <c r="AQ28" i="1"/>
  <c r="AF28" i="1"/>
  <c r="BL28" i="1"/>
  <c r="CS28" i="1"/>
  <c r="Y28" i="1"/>
  <c r="CA28" i="1"/>
  <c r="T28" i="1"/>
  <c r="CF28" i="1"/>
  <c r="AZ28" i="1"/>
  <c r="AU28" i="1"/>
  <c r="BP28" i="1"/>
  <c r="E28" i="1"/>
  <c r="AT28" i="1"/>
  <c r="AJ28" i="1"/>
  <c r="BQ28" i="1"/>
  <c r="J28" i="1"/>
  <c r="O28" i="1"/>
  <c r="CD28" i="1"/>
  <c r="AJ104" i="1"/>
  <c r="AJ48" i="1" s="1"/>
  <c r="AR104" i="1"/>
  <c r="AR48" i="1" s="1"/>
  <c r="AM104" i="1"/>
  <c r="AM48" i="1" s="1"/>
  <c r="AP104" i="1"/>
  <c r="AP48" i="1" s="1"/>
  <c r="BI104" i="1"/>
  <c r="BI48" i="1" s="1"/>
  <c r="F104" i="1"/>
  <c r="F48" i="1" s="1"/>
  <c r="U104" i="1"/>
  <c r="U48" i="1" s="1"/>
  <c r="AC104" i="1"/>
  <c r="AC48" i="1" s="1"/>
  <c r="BK104" i="1"/>
  <c r="BK48" i="1" s="1"/>
  <c r="BT104" i="1"/>
  <c r="BT48" i="1" s="1"/>
  <c r="BV104" i="1"/>
  <c r="BV48" i="1" s="1"/>
  <c r="AU104" i="1"/>
  <c r="AU48" i="1" s="1"/>
  <c r="Q104" i="1"/>
  <c r="Q48" i="1" s="1"/>
  <c r="I104" i="1"/>
  <c r="I48" i="1" s="1"/>
  <c r="R104" i="1"/>
  <c r="R48" i="1" s="1"/>
  <c r="CF104" i="1"/>
  <c r="CF48" i="1" s="1"/>
  <c r="AG104" i="1"/>
  <c r="AG48" i="1" s="1"/>
  <c r="E104" i="1"/>
  <c r="E48" i="1" s="1"/>
  <c r="BF104" i="1"/>
  <c r="BF48" i="1" s="1"/>
  <c r="BO104" i="1"/>
  <c r="BO48" i="1" s="1"/>
  <c r="AI104" i="1"/>
  <c r="AI48" i="1" s="1"/>
  <c r="Y104" i="1"/>
  <c r="Y48" i="1" s="1"/>
  <c r="BM104" i="1"/>
  <c r="BM48" i="1" s="1"/>
  <c r="X104" i="1"/>
  <c r="X48" i="1" s="1"/>
  <c r="CM104" i="1"/>
  <c r="CM48" i="1" s="1"/>
  <c r="CR104" i="1"/>
  <c r="CR48" i="1" s="1"/>
  <c r="CP104" i="1"/>
  <c r="CP48" i="1" s="1"/>
  <c r="AF104" i="1"/>
  <c r="AF48" i="1" s="1"/>
  <c r="BZ104" i="1"/>
  <c r="BZ48" i="1" s="1"/>
  <c r="CQ104" i="1"/>
  <c r="CQ48" i="1" s="1"/>
  <c r="BR104" i="1"/>
  <c r="BR48" i="1" s="1"/>
  <c r="BW104" i="1"/>
  <c r="BW48" i="1" s="1"/>
  <c r="CA104" i="1"/>
  <c r="CA48" i="1" s="1"/>
  <c r="CT104" i="1"/>
  <c r="CT48" i="1" s="1"/>
  <c r="H104" i="1"/>
  <c r="H48" i="1" s="1"/>
  <c r="CN104" i="1"/>
  <c r="CN48" i="1" s="1"/>
  <c r="CO18" i="1" l="1"/>
  <c r="BV18" i="1"/>
  <c r="CV18" i="1"/>
  <c r="CB11" i="1"/>
  <c r="CQ11" i="1"/>
  <c r="CC12" i="1"/>
  <c r="CK9" i="1"/>
  <c r="CK41" i="1" s="1"/>
  <c r="CQ98" i="1"/>
  <c r="CQ54" i="1" s="1"/>
  <c r="CQ53" i="1"/>
  <c r="BQ9" i="1"/>
  <c r="BQ41" i="1" s="1"/>
  <c r="E53" i="1"/>
  <c r="E98" i="1"/>
  <c r="E54" i="1" s="1"/>
  <c r="T9" i="1"/>
  <c r="AZ9" i="1"/>
  <c r="V53" i="1"/>
  <c r="V98" i="1"/>
  <c r="V54" i="1" s="1"/>
  <c r="BU53" i="1"/>
  <c r="BU98" i="1"/>
  <c r="BU54" i="1" s="1"/>
  <c r="CA53" i="1"/>
  <c r="CA98" i="1"/>
  <c r="CA54" i="1" s="1"/>
  <c r="AM9" i="1"/>
  <c r="AM41" i="1" s="1"/>
  <c r="BT98" i="1"/>
  <c r="BT54" i="1" s="1"/>
  <c r="BT53" i="1"/>
  <c r="E9" i="1"/>
  <c r="E42" i="1" s="1"/>
  <c r="U9" i="1"/>
  <c r="U41" i="1" s="1"/>
  <c r="BA9" i="1"/>
  <c r="BA41" i="1" s="1"/>
  <c r="BT9" i="1"/>
  <c r="BT42" i="1" s="1"/>
  <c r="CJ9" i="1"/>
  <c r="CJ41" i="1" s="1"/>
  <c r="G53" i="1"/>
  <c r="G98" i="1"/>
  <c r="G54" i="1" s="1"/>
  <c r="W53" i="1"/>
  <c r="W98" i="1"/>
  <c r="W54" i="1" s="1"/>
  <c r="AM98" i="1"/>
  <c r="AM54" i="1" s="1"/>
  <c r="AM53" i="1"/>
  <c r="BC98" i="1"/>
  <c r="BC54" i="1" s="1"/>
  <c r="BC53" i="1"/>
  <c r="BV53" i="1"/>
  <c r="BV98" i="1"/>
  <c r="BV54" i="1" s="1"/>
  <c r="CL98" i="1"/>
  <c r="CL54" i="1" s="1"/>
  <c r="CL53" i="1"/>
  <c r="X11" i="1"/>
  <c r="CV11" i="1"/>
  <c r="AG11" i="1"/>
  <c r="BM9" i="1"/>
  <c r="BM42" i="1" s="1"/>
  <c r="AH9" i="1"/>
  <c r="AH41" i="1" s="1"/>
  <c r="CO9" i="1"/>
  <c r="X98" i="1"/>
  <c r="X54" i="1" s="1"/>
  <c r="X53" i="1"/>
  <c r="BX98" i="1"/>
  <c r="BX54" i="1" s="1"/>
  <c r="BX53" i="1"/>
  <c r="CW69" i="1"/>
  <c r="BA70" i="1" s="1"/>
  <c r="BA10" i="1" s="1"/>
  <c r="D9" i="1"/>
  <c r="D41" i="1" s="1"/>
  <c r="BS9" i="1"/>
  <c r="BS41" i="1" s="1"/>
  <c r="BB53" i="1"/>
  <c r="BB98" i="1"/>
  <c r="BB54" i="1" s="1"/>
  <c r="CK53" i="1"/>
  <c r="CK98" i="1"/>
  <c r="CK54" i="1" s="1"/>
  <c r="L98" i="1"/>
  <c r="L54" i="1" s="1"/>
  <c r="L53" i="1"/>
  <c r="AR98" i="1"/>
  <c r="AR54" i="1" s="1"/>
  <c r="AR53" i="1"/>
  <c r="G9" i="1"/>
  <c r="BV9" i="1"/>
  <c r="BV42" i="1" s="1"/>
  <c r="I53" i="1"/>
  <c r="I98" i="1"/>
  <c r="I54" i="1" s="1"/>
  <c r="AO53" i="1"/>
  <c r="AO98" i="1"/>
  <c r="AO54" i="1" s="1"/>
  <c r="AK9" i="1"/>
  <c r="AX9" i="1"/>
  <c r="AP9" i="1"/>
  <c r="AP42" i="1" s="1"/>
  <c r="AF53" i="1"/>
  <c r="AF98" i="1"/>
  <c r="AF54" i="1" s="1"/>
  <c r="AQ9" i="1"/>
  <c r="AQ41" i="1" s="1"/>
  <c r="CF53" i="1"/>
  <c r="CF98" i="1"/>
  <c r="CF54" i="1" s="1"/>
  <c r="H9" i="1"/>
  <c r="H41" i="1" s="1"/>
  <c r="BW9" i="1"/>
  <c r="BF98" i="1"/>
  <c r="BF54" i="1" s="1"/>
  <c r="BF53" i="1"/>
  <c r="AZ53" i="1"/>
  <c r="AZ98" i="1"/>
  <c r="AZ54" i="1" s="1"/>
  <c r="AW98" i="1"/>
  <c r="AW54" i="1" s="1"/>
  <c r="AW53" i="1"/>
  <c r="BX9" i="1"/>
  <c r="AA98" i="1"/>
  <c r="AA54" i="1" s="1"/>
  <c r="AA53" i="1"/>
  <c r="BZ98" i="1"/>
  <c r="BZ54" i="1" s="1"/>
  <c r="BZ53" i="1"/>
  <c r="CP98" i="1"/>
  <c r="CP54" i="1" s="1"/>
  <c r="CP53" i="1"/>
  <c r="BR11" i="1"/>
  <c r="AW11" i="1"/>
  <c r="BG11" i="1"/>
  <c r="N11" i="1"/>
  <c r="CS11" i="1"/>
  <c r="K11" i="1"/>
  <c r="BR9" i="1"/>
  <c r="BR42" i="1" s="1"/>
  <c r="AD9" i="1"/>
  <c r="AD41" i="1" s="1"/>
  <c r="V9" i="1"/>
  <c r="V41" i="1" s="1"/>
  <c r="Z9" i="1"/>
  <c r="BD98" i="1"/>
  <c r="BD54" i="1" s="1"/>
  <c r="BD53" i="1"/>
  <c r="AI9" i="1"/>
  <c r="AI42" i="1" s="1"/>
  <c r="AK98" i="1"/>
  <c r="AK54" i="1" s="1"/>
  <c r="AK53" i="1"/>
  <c r="AJ9" i="1"/>
  <c r="AJ42" i="1" s="1"/>
  <c r="CI9" i="1"/>
  <c r="CI41" i="1" s="1"/>
  <c r="F98" i="1"/>
  <c r="F54" i="1" s="1"/>
  <c r="F53" i="1"/>
  <c r="AL53" i="1"/>
  <c r="AL98" i="1"/>
  <c r="AL54" i="1" s="1"/>
  <c r="BD18" i="1"/>
  <c r="AN18" i="1"/>
  <c r="BT18" i="1"/>
  <c r="F18" i="1"/>
  <c r="AO11" i="1"/>
  <c r="BM53" i="1"/>
  <c r="BM98" i="1"/>
  <c r="BM54" i="1" s="1"/>
  <c r="AT9" i="1"/>
  <c r="AL41" i="1"/>
  <c r="AL29" i="1"/>
  <c r="AL112" i="1"/>
  <c r="BJ9" i="1"/>
  <c r="CS9" i="1"/>
  <c r="BN98" i="1"/>
  <c r="BN54" i="1" s="1"/>
  <c r="BN53" i="1"/>
  <c r="K9" i="1"/>
  <c r="BZ9" i="1"/>
  <c r="BZ42" i="1" s="1"/>
  <c r="M98" i="1"/>
  <c r="M54" i="1" s="1"/>
  <c r="M53" i="1"/>
  <c r="AS53" i="1"/>
  <c r="AS98" i="1"/>
  <c r="AS54" i="1" s="1"/>
  <c r="X9" i="1"/>
  <c r="X42" i="1" s="1"/>
  <c r="AN9" i="1"/>
  <c r="BD9" i="1"/>
  <c r="CM9" i="1"/>
  <c r="J53" i="1"/>
  <c r="J98" i="1"/>
  <c r="J54" i="1" s="1"/>
  <c r="Z98" i="1"/>
  <c r="Z54" i="1" s="1"/>
  <c r="Z53" i="1"/>
  <c r="AP98" i="1"/>
  <c r="AP54" i="1" s="1"/>
  <c r="AP53" i="1"/>
  <c r="BY53" i="1"/>
  <c r="BY98" i="1"/>
  <c r="BY54" i="1" s="1"/>
  <c r="CO98" i="1"/>
  <c r="CO54" i="1" s="1"/>
  <c r="CO53" i="1"/>
  <c r="T98" i="1"/>
  <c r="T54" i="1" s="1"/>
  <c r="T53" i="1"/>
  <c r="CI98" i="1"/>
  <c r="CI54" i="1" s="1"/>
  <c r="CI53" i="1"/>
  <c r="O9" i="1"/>
  <c r="AU9" i="1"/>
  <c r="AU42" i="1" s="1"/>
  <c r="CD9" i="1"/>
  <c r="Q53" i="1"/>
  <c r="Q98" i="1"/>
  <c r="Q54" i="1" s="1"/>
  <c r="CB98" i="1"/>
  <c r="CB54" i="1" s="1"/>
  <c r="CB53" i="1"/>
  <c r="I9" i="1"/>
  <c r="I41" i="1" s="1"/>
  <c r="Y9" i="1"/>
  <c r="AO9" i="1"/>
  <c r="BE9" i="1"/>
  <c r="CN9" i="1"/>
  <c r="CN42" i="1" s="1"/>
  <c r="K53" i="1"/>
  <c r="K98" i="1"/>
  <c r="K54" i="1" s="1"/>
  <c r="AQ98" i="1"/>
  <c r="AQ54" i="1" s="1"/>
  <c r="AQ53" i="1"/>
  <c r="BG53" i="1"/>
  <c r="BG98" i="1"/>
  <c r="BG54" i="1" s="1"/>
  <c r="T11" i="1"/>
  <c r="CF11" i="1"/>
  <c r="BA11" i="1"/>
  <c r="P11" i="1"/>
  <c r="BZ11" i="1"/>
  <c r="CO11" i="1"/>
  <c r="AH11" i="1"/>
  <c r="AP11" i="1"/>
  <c r="CE11" i="1"/>
  <c r="V11" i="1"/>
  <c r="AY11" i="1"/>
  <c r="H11" i="1"/>
  <c r="BF11" i="1"/>
  <c r="AB11" i="1"/>
  <c r="BK11" i="1"/>
  <c r="R11" i="1"/>
  <c r="AT11" i="1"/>
  <c r="BS11" i="1"/>
  <c r="BC11" i="1"/>
  <c r="AE11" i="1"/>
  <c r="CG11" i="1"/>
  <c r="BM11" i="1"/>
  <c r="F11" i="1"/>
  <c r="BN11" i="1"/>
  <c r="BE11" i="1"/>
  <c r="BH11" i="1"/>
  <c r="BP11" i="1"/>
  <c r="W11" i="1"/>
  <c r="BD11" i="1"/>
  <c r="CI11" i="1"/>
  <c r="AC11" i="1"/>
  <c r="AZ11" i="1"/>
  <c r="CC11" i="1"/>
  <c r="AF11" i="1"/>
  <c r="AQ11" i="1"/>
  <c r="J18" i="1"/>
  <c r="CA18" i="1"/>
  <c r="AV18" i="1"/>
  <c r="CD18" i="1"/>
  <c r="AP18" i="1"/>
  <c r="T18" i="1"/>
  <c r="BL9" i="1"/>
  <c r="CC9" i="1"/>
  <c r="CG9" i="1"/>
  <c r="BB9" i="1"/>
  <c r="BP9" i="1"/>
  <c r="BF9" i="1"/>
  <c r="BF42" i="1" s="1"/>
  <c r="H53" i="1"/>
  <c r="H98" i="1"/>
  <c r="H54" i="1" s="1"/>
  <c r="AN98" i="1"/>
  <c r="AN54" i="1" s="1"/>
  <c r="AN53" i="1"/>
  <c r="BW53" i="1"/>
  <c r="BW98" i="1"/>
  <c r="BW54" i="1" s="1"/>
  <c r="S9" i="1"/>
  <c r="AY9" i="1"/>
  <c r="CH9" i="1"/>
  <c r="U98" i="1"/>
  <c r="U54" i="1" s="1"/>
  <c r="U53" i="1"/>
  <c r="BA53" i="1"/>
  <c r="BA98" i="1"/>
  <c r="BA54" i="1" s="1"/>
  <c r="CN53" i="1"/>
  <c r="CN98" i="1"/>
  <c r="CN54" i="1" s="1"/>
  <c r="L9" i="1"/>
  <c r="L41" i="1" s="1"/>
  <c r="AB9" i="1"/>
  <c r="AR9" i="1"/>
  <c r="AR42" i="1" s="1"/>
  <c r="BH9" i="1"/>
  <c r="CA9" i="1"/>
  <c r="CQ9" i="1"/>
  <c r="CQ41" i="1" s="1"/>
  <c r="N53" i="1"/>
  <c r="N98" i="1"/>
  <c r="N54" i="1" s="1"/>
  <c r="AD53" i="1"/>
  <c r="AD98" i="1"/>
  <c r="AD54" i="1" s="1"/>
  <c r="AT98" i="1"/>
  <c r="AT54" i="1" s="1"/>
  <c r="AT53" i="1"/>
  <c r="BJ98" i="1"/>
  <c r="BJ54" i="1" s="1"/>
  <c r="BJ53" i="1"/>
  <c r="CC98" i="1"/>
  <c r="CC54" i="1" s="1"/>
  <c r="CC53" i="1"/>
  <c r="CS98" i="1"/>
  <c r="CS54" i="1" s="1"/>
  <c r="CS53" i="1"/>
  <c r="AB98" i="1"/>
  <c r="AB54" i="1" s="1"/>
  <c r="AB53" i="1"/>
  <c r="BH53" i="1"/>
  <c r="BH98" i="1"/>
  <c r="BH54" i="1" s="1"/>
  <c r="CM98" i="1"/>
  <c r="CM54" i="1" s="1"/>
  <c r="CM53" i="1"/>
  <c r="W9" i="1"/>
  <c r="W41" i="1" s="1"/>
  <c r="BC9" i="1"/>
  <c r="CL9" i="1"/>
  <c r="CL41" i="1" s="1"/>
  <c r="Y98" i="1"/>
  <c r="Y54" i="1" s="1"/>
  <c r="Y53" i="1"/>
  <c r="BE53" i="1"/>
  <c r="BE98" i="1"/>
  <c r="BE54" i="1" s="1"/>
  <c r="CJ98" i="1"/>
  <c r="CJ54" i="1" s="1"/>
  <c r="CJ53" i="1"/>
  <c r="M9" i="1"/>
  <c r="AC9" i="1"/>
  <c r="AS9" i="1"/>
  <c r="AS41" i="1" s="1"/>
  <c r="BI9" i="1"/>
  <c r="BI42" i="1" s="1"/>
  <c r="CB9" i="1"/>
  <c r="CB41" i="1" s="1"/>
  <c r="CR9" i="1"/>
  <c r="O53" i="1"/>
  <c r="O98" i="1"/>
  <c r="O54" i="1" s="1"/>
  <c r="AE98" i="1"/>
  <c r="AE54" i="1" s="1"/>
  <c r="AE53" i="1"/>
  <c r="AU53" i="1"/>
  <c r="AU98" i="1"/>
  <c r="AU54" i="1" s="1"/>
  <c r="BK98" i="1"/>
  <c r="BK54" i="1" s="1"/>
  <c r="BK53" i="1"/>
  <c r="CD98" i="1"/>
  <c r="CD54" i="1" s="1"/>
  <c r="CD53" i="1"/>
  <c r="CT98" i="1"/>
  <c r="CT54" i="1" s="1"/>
  <c r="CT53" i="1"/>
  <c r="BJ11" i="1"/>
  <c r="AJ11" i="1"/>
  <c r="O11" i="1"/>
  <c r="D18" i="1"/>
  <c r="BL98" i="1"/>
  <c r="BL54" i="1" s="1"/>
  <c r="BL53" i="1"/>
  <c r="BR53" i="1"/>
  <c r="BR98" i="1"/>
  <c r="BR54" i="1" s="1"/>
  <c r="N9" i="1"/>
  <c r="R9" i="1"/>
  <c r="R42" i="1" s="1"/>
  <c r="F9" i="1"/>
  <c r="F42" i="1" s="1"/>
  <c r="BU9" i="1"/>
  <c r="J9" i="1"/>
  <c r="BY9" i="1"/>
  <c r="P98" i="1"/>
  <c r="P54" i="1" s="1"/>
  <c r="P53" i="1"/>
  <c r="AV98" i="1"/>
  <c r="AV54" i="1" s="1"/>
  <c r="AV53" i="1"/>
  <c r="CE98" i="1"/>
  <c r="CE54" i="1" s="1"/>
  <c r="CE53" i="1"/>
  <c r="AA9" i="1"/>
  <c r="BG9" i="1"/>
  <c r="CP9" i="1"/>
  <c r="CP42" i="1" s="1"/>
  <c r="AC53" i="1"/>
  <c r="AC98" i="1"/>
  <c r="AC54" i="1" s="1"/>
  <c r="BI98" i="1"/>
  <c r="BI54" i="1" s="1"/>
  <c r="BI53" i="1"/>
  <c r="CV53" i="1"/>
  <c r="CV98" i="1"/>
  <c r="CV54" i="1" s="1"/>
  <c r="P9" i="1"/>
  <c r="AF9" i="1"/>
  <c r="AF42" i="1" s="1"/>
  <c r="AV9" i="1"/>
  <c r="AV41" i="1" s="1"/>
  <c r="BN9" i="1"/>
  <c r="CE9" i="1"/>
  <c r="CU9" i="1"/>
  <c r="R98" i="1"/>
  <c r="R54" i="1" s="1"/>
  <c r="R53" i="1"/>
  <c r="AH98" i="1"/>
  <c r="AH54" i="1" s="1"/>
  <c r="AH53" i="1"/>
  <c r="AX98" i="1"/>
  <c r="AX54" i="1" s="1"/>
  <c r="AX53" i="1"/>
  <c r="BP98" i="1"/>
  <c r="BP54" i="1" s="1"/>
  <c r="BP53" i="1"/>
  <c r="CG53" i="1"/>
  <c r="CG98" i="1"/>
  <c r="CG54" i="1" s="1"/>
  <c r="D53" i="1"/>
  <c r="D98" i="1"/>
  <c r="CW97" i="1"/>
  <c r="AJ53" i="1"/>
  <c r="AJ98" i="1"/>
  <c r="AJ54" i="1" s="1"/>
  <c r="BS53" i="1"/>
  <c r="BS98" i="1"/>
  <c r="BS54" i="1" s="1"/>
  <c r="CU98" i="1"/>
  <c r="CU54" i="1" s="1"/>
  <c r="CU53" i="1"/>
  <c r="AE9" i="1"/>
  <c r="AE41" i="1" s="1"/>
  <c r="BK9" i="1"/>
  <c r="BK42" i="1" s="1"/>
  <c r="CT9" i="1"/>
  <c r="CT41" i="1" s="1"/>
  <c r="AG98" i="1"/>
  <c r="AG54" i="1" s="1"/>
  <c r="AG53" i="1"/>
  <c r="BO98" i="1"/>
  <c r="BO54" i="1" s="1"/>
  <c r="BO53" i="1"/>
  <c r="CR98" i="1"/>
  <c r="CR54" i="1" s="1"/>
  <c r="CR53" i="1"/>
  <c r="Q9" i="1"/>
  <c r="Q42" i="1" s="1"/>
  <c r="AG9" i="1"/>
  <c r="AG42" i="1" s="1"/>
  <c r="AW9" i="1"/>
  <c r="BO9" i="1"/>
  <c r="BO42" i="1" s="1"/>
  <c r="CF9" i="1"/>
  <c r="CF42" i="1" s="1"/>
  <c r="CV9" i="1"/>
  <c r="CV41" i="1" s="1"/>
  <c r="S98" i="1"/>
  <c r="S54" i="1" s="1"/>
  <c r="S53" i="1"/>
  <c r="AI98" i="1"/>
  <c r="AI54" i="1" s="1"/>
  <c r="AI53" i="1"/>
  <c r="AY98" i="1"/>
  <c r="AY54" i="1" s="1"/>
  <c r="AY53" i="1"/>
  <c r="BQ53" i="1"/>
  <c r="BQ98" i="1"/>
  <c r="BQ54" i="1" s="1"/>
  <c r="CH53" i="1"/>
  <c r="CH98" i="1"/>
  <c r="CH54" i="1" s="1"/>
  <c r="BL11" i="1"/>
  <c r="BT11" i="1"/>
  <c r="BB11" i="1"/>
  <c r="U11" i="1"/>
  <c r="CD11" i="1"/>
  <c r="AA11" i="1"/>
  <c r="AK11" i="1"/>
  <c r="Z11" i="1"/>
  <c r="G11" i="1"/>
  <c r="AD11" i="1"/>
  <c r="BO11" i="1"/>
  <c r="E11" i="1"/>
  <c r="AM11" i="1"/>
  <c r="AV11" i="1"/>
  <c r="CP11" i="1"/>
  <c r="CK11" i="1"/>
  <c r="AU11" i="1"/>
  <c r="M11" i="1"/>
  <c r="J11" i="1"/>
  <c r="Q11" i="1"/>
  <c r="BX11" i="1"/>
  <c r="CA11" i="1"/>
  <c r="AL11" i="1"/>
  <c r="CU11" i="1"/>
  <c r="AX11" i="1"/>
  <c r="CL11" i="1"/>
  <c r="BV11" i="1"/>
  <c r="CT11" i="1"/>
  <c r="Y11" i="1"/>
  <c r="AN11" i="1"/>
  <c r="CR11" i="1"/>
  <c r="AI11" i="1"/>
  <c r="AR11" i="1"/>
  <c r="I11" i="1"/>
  <c r="L11" i="1"/>
  <c r="AE104" i="1"/>
  <c r="AE48" i="1" s="1"/>
  <c r="BG104" i="1"/>
  <c r="BG48" i="1" s="1"/>
  <c r="BA104" i="1"/>
  <c r="BA48" i="1" s="1"/>
  <c r="AA104" i="1"/>
  <c r="AA48" i="1" s="1"/>
  <c r="BS104" i="1"/>
  <c r="BS48" i="1" s="1"/>
  <c r="AT104" i="1"/>
  <c r="AT48" i="1" s="1"/>
  <c r="CB104" i="1"/>
  <c r="CB48" i="1" s="1"/>
  <c r="AY104" i="1"/>
  <c r="AY48" i="1" s="1"/>
  <c r="CH104" i="1"/>
  <c r="CH48" i="1" s="1"/>
  <c r="CV104" i="1"/>
  <c r="CV48" i="1" s="1"/>
  <c r="W104" i="1"/>
  <c r="W48" i="1" s="1"/>
  <c r="T104" i="1"/>
  <c r="T48" i="1" s="1"/>
  <c r="BB104" i="1"/>
  <c r="BB48" i="1" s="1"/>
  <c r="AS104" i="1"/>
  <c r="AS48" i="1" s="1"/>
  <c r="N104" i="1"/>
  <c r="N48" i="1" s="1"/>
  <c r="BN104" i="1"/>
  <c r="BN48" i="1" s="1"/>
  <c r="BL104" i="1"/>
  <c r="BL48" i="1" s="1"/>
  <c r="AW104" i="1"/>
  <c r="AW48" i="1" s="1"/>
  <c r="CN113" i="1"/>
  <c r="CN114" i="1" s="1"/>
  <c r="AJ113" i="1"/>
  <c r="AJ114" i="1" s="1"/>
  <c r="AQ104" i="1"/>
  <c r="AQ48" i="1" s="1"/>
  <c r="BW113" i="1"/>
  <c r="BW114" i="1" s="1"/>
  <c r="AK104" i="1"/>
  <c r="AK48" i="1" s="1"/>
  <c r="BH104" i="1"/>
  <c r="BH48" i="1" s="1"/>
  <c r="BC104" i="1"/>
  <c r="BC48" i="1" s="1"/>
  <c r="AG113" i="1"/>
  <c r="AG114" i="1" s="1"/>
  <c r="BE104" i="1"/>
  <c r="BE48" i="1" s="1"/>
  <c r="K104" i="1"/>
  <c r="K48" i="1" s="1"/>
  <c r="S104" i="1"/>
  <c r="S48" i="1" s="1"/>
  <c r="AD104" i="1"/>
  <c r="AD48" i="1" s="1"/>
  <c r="O104" i="1"/>
  <c r="O48" i="1" s="1"/>
  <c r="CE104" i="1"/>
  <c r="CE48" i="1" s="1"/>
  <c r="BD104" i="1"/>
  <c r="BD48" i="1" s="1"/>
  <c r="BQ104" i="1"/>
  <c r="BQ48" i="1" s="1"/>
  <c r="Z104" i="1"/>
  <c r="Z48" i="1" s="1"/>
  <c r="AV104" i="1"/>
  <c r="AV48" i="1" s="1"/>
  <c r="BR113" i="1"/>
  <c r="BR114" i="1" s="1"/>
  <c r="CQ113" i="1"/>
  <c r="CQ114" i="1" s="1"/>
  <c r="AF113" i="1"/>
  <c r="AF114" i="1" s="1"/>
  <c r="CR113" i="1"/>
  <c r="CR114" i="1" s="1"/>
  <c r="J104" i="1"/>
  <c r="J48" i="1" s="1"/>
  <c r="CM113" i="1"/>
  <c r="CM114" i="1" s="1"/>
  <c r="X113" i="1"/>
  <c r="X114" i="1" s="1"/>
  <c r="Y113" i="1"/>
  <c r="Y114" i="1" s="1"/>
  <c r="CI104" i="1"/>
  <c r="CI48" i="1" s="1"/>
  <c r="G104" i="1"/>
  <c r="G48" i="1" s="1"/>
  <c r="CG104" i="1"/>
  <c r="CG48" i="1" s="1"/>
  <c r="BF113" i="1"/>
  <c r="BF114" i="1" s="1"/>
  <c r="V104" i="1"/>
  <c r="V48" i="1" s="1"/>
  <c r="P104" i="1"/>
  <c r="P48" i="1" s="1"/>
  <c r="R113" i="1"/>
  <c r="R114" i="1" s="1"/>
  <c r="Q113" i="1"/>
  <c r="Q114" i="1" s="1"/>
  <c r="CU104" i="1"/>
  <c r="CU48" i="1" s="1"/>
  <c r="BT113" i="1"/>
  <c r="BT114" i="1" s="1"/>
  <c r="AC113" i="1"/>
  <c r="AC114" i="1" s="1"/>
  <c r="F113" i="1"/>
  <c r="F114" i="1" s="1"/>
  <c r="AP113" i="1"/>
  <c r="AP114" i="1" s="1"/>
  <c r="AM113" i="1"/>
  <c r="AM114" i="1" s="1"/>
  <c r="CO104" i="1"/>
  <c r="CO48" i="1" s="1"/>
  <c r="CT113" i="1"/>
  <c r="CT114" i="1" s="1"/>
  <c r="CL104" i="1"/>
  <c r="CL48" i="1" s="1"/>
  <c r="L104" i="1"/>
  <c r="L48" i="1" s="1"/>
  <c r="CK104" i="1"/>
  <c r="CK48" i="1" s="1"/>
  <c r="AB104" i="1"/>
  <c r="AB48" i="1" s="1"/>
  <c r="BU104" i="1"/>
  <c r="BU48" i="1" s="1"/>
  <c r="CJ104" i="1"/>
  <c r="CJ48" i="1" s="1"/>
  <c r="AX104" i="1"/>
  <c r="AX48" i="1" s="1"/>
  <c r="BM113" i="1"/>
  <c r="BM114" i="1" s="1"/>
  <c r="AI113" i="1"/>
  <c r="AI114" i="1" s="1"/>
  <c r="BY104" i="1"/>
  <c r="BY48" i="1" s="1"/>
  <c r="AZ104" i="1"/>
  <c r="AZ48" i="1" s="1"/>
  <c r="AO104" i="1"/>
  <c r="AO48" i="1" s="1"/>
  <c r="CS104" i="1"/>
  <c r="CS48" i="1" s="1"/>
  <c r="BX104" i="1"/>
  <c r="BX48" i="1" s="1"/>
  <c r="H113" i="1"/>
  <c r="H114" i="1" s="1"/>
  <c r="AL104" i="1"/>
  <c r="AL48" i="1" s="1"/>
  <c r="CA113" i="1"/>
  <c r="CA114" i="1" s="1"/>
  <c r="M104" i="1"/>
  <c r="M48" i="1" s="1"/>
  <c r="BP104" i="1"/>
  <c r="BP48" i="1" s="1"/>
  <c r="CD104" i="1"/>
  <c r="CD48" i="1" s="1"/>
  <c r="BZ113" i="1"/>
  <c r="BZ114" i="1" s="1"/>
  <c r="CP113" i="1"/>
  <c r="CP114" i="1" s="1"/>
  <c r="AN104" i="1"/>
  <c r="AN48" i="1" s="1"/>
  <c r="CC104" i="1"/>
  <c r="CC48" i="1" s="1"/>
  <c r="CW94" i="1"/>
  <c r="BJ104" i="1"/>
  <c r="BJ48" i="1" s="1"/>
  <c r="BO113" i="1"/>
  <c r="BO114" i="1" s="1"/>
  <c r="E113" i="1"/>
  <c r="E114" i="1" s="1"/>
  <c r="CF113" i="1"/>
  <c r="CF114" i="1" s="1"/>
  <c r="I113" i="1"/>
  <c r="I114" i="1" s="1"/>
  <c r="AU113" i="1"/>
  <c r="AU114" i="1" s="1"/>
  <c r="AH104" i="1"/>
  <c r="AH48" i="1" s="1"/>
  <c r="BV113" i="1"/>
  <c r="BV114" i="1" s="1"/>
  <c r="BK113" i="1"/>
  <c r="BK114" i="1" s="1"/>
  <c r="U113" i="1"/>
  <c r="U114" i="1" s="1"/>
  <c r="U42" i="1"/>
  <c r="BI113" i="1"/>
  <c r="BI114" i="1" s="1"/>
  <c r="D104" i="1"/>
  <c r="AR113" i="1"/>
  <c r="AR114" i="1" s="1"/>
  <c r="H42" i="1" l="1"/>
  <c r="BY18" i="1"/>
  <c r="CT18" i="1"/>
  <c r="M70" i="1"/>
  <c r="M10" i="1" s="1"/>
  <c r="CL70" i="1"/>
  <c r="CL10" i="1" s="1"/>
  <c r="CV70" i="1"/>
  <c r="CV10" i="1" s="1"/>
  <c r="P70" i="1"/>
  <c r="P10" i="1" s="1"/>
  <c r="CP70" i="1"/>
  <c r="CP10" i="1" s="1"/>
  <c r="CG70" i="1"/>
  <c r="CG10" i="1" s="1"/>
  <c r="AV70" i="1"/>
  <c r="AV10" i="1" s="1"/>
  <c r="R70" i="1"/>
  <c r="R10" i="1" s="1"/>
  <c r="AS70" i="1"/>
  <c r="AS10" i="1" s="1"/>
  <c r="AB70" i="1"/>
  <c r="AB10" i="1" s="1"/>
  <c r="BP70" i="1"/>
  <c r="BP10" i="1" s="1"/>
  <c r="AN70" i="1"/>
  <c r="AN10" i="1" s="1"/>
  <c r="BJ70" i="1"/>
  <c r="BJ10" i="1" s="1"/>
  <c r="AD70" i="1"/>
  <c r="AD10" i="1" s="1"/>
  <c r="CE70" i="1"/>
  <c r="CE10" i="1" s="1"/>
  <c r="BU70" i="1"/>
  <c r="BU10" i="1" s="1"/>
  <c r="CB70" i="1"/>
  <c r="CB10" i="1" s="1"/>
  <c r="BH70" i="1"/>
  <c r="BH10" i="1" s="1"/>
  <c r="O70" i="1"/>
  <c r="O10" i="1" s="1"/>
  <c r="CM70" i="1"/>
  <c r="CM10" i="1" s="1"/>
  <c r="AJ70" i="1"/>
  <c r="AJ10" i="1" s="1"/>
  <c r="AI70" i="1"/>
  <c r="AI10" i="1" s="1"/>
  <c r="Z70" i="1"/>
  <c r="Z10" i="1" s="1"/>
  <c r="BR70" i="1"/>
  <c r="BR10" i="1" s="1"/>
  <c r="BO70" i="1"/>
  <c r="BO10" i="1" s="1"/>
  <c r="BK70" i="1"/>
  <c r="BK10" i="1" s="1"/>
  <c r="AA70" i="1"/>
  <c r="AA10" i="1" s="1"/>
  <c r="BY70" i="1"/>
  <c r="BY10" i="1" s="1"/>
  <c r="W70" i="1"/>
  <c r="W10" i="1" s="1"/>
  <c r="CQ70" i="1"/>
  <c r="CQ10" i="1" s="1"/>
  <c r="AY70" i="1"/>
  <c r="AY10" i="1" s="1"/>
  <c r="BE70" i="1"/>
  <c r="BE10" i="1" s="1"/>
  <c r="AK18" i="1"/>
  <c r="BG18" i="1"/>
  <c r="BF18" i="1"/>
  <c r="BK18" i="1"/>
  <c r="BH18" i="1"/>
  <c r="BE18" i="1"/>
  <c r="AI41" i="1"/>
  <c r="AM42" i="1"/>
  <c r="AC18" i="1"/>
  <c r="BL70" i="1"/>
  <c r="BL10" i="1" s="1"/>
  <c r="W18" i="1"/>
  <c r="BM41" i="1"/>
  <c r="CD70" i="1"/>
  <c r="CD10" i="1" s="1"/>
  <c r="AT70" i="1"/>
  <c r="AT10" i="1" s="1"/>
  <c r="L18" i="1"/>
  <c r="AR18" i="1"/>
  <c r="CI70" i="1"/>
  <c r="CI10" i="1" s="1"/>
  <c r="V70" i="1"/>
  <c r="V10" i="1" s="1"/>
  <c r="AG70" i="1"/>
  <c r="AG10" i="1" s="1"/>
  <c r="CU70" i="1"/>
  <c r="CU10" i="1" s="1"/>
  <c r="BN70" i="1"/>
  <c r="BN10" i="1" s="1"/>
  <c r="AF70" i="1"/>
  <c r="AF10" i="1" s="1"/>
  <c r="BG70" i="1"/>
  <c r="BG10" i="1" s="1"/>
  <c r="J70" i="1"/>
  <c r="J10" i="1" s="1"/>
  <c r="F70" i="1"/>
  <c r="F10" i="1" s="1"/>
  <c r="N70" i="1"/>
  <c r="N10" i="1" s="1"/>
  <c r="CR70" i="1"/>
  <c r="CR10" i="1" s="1"/>
  <c r="BI70" i="1"/>
  <c r="BI10" i="1" s="1"/>
  <c r="AC70" i="1"/>
  <c r="AC10" i="1" s="1"/>
  <c r="BC70" i="1"/>
  <c r="BC10" i="1" s="1"/>
  <c r="CA70" i="1"/>
  <c r="CA10" i="1" s="1"/>
  <c r="AR70" i="1"/>
  <c r="AR10" i="1" s="1"/>
  <c r="L70" i="1"/>
  <c r="L10" i="1" s="1"/>
  <c r="CH70" i="1"/>
  <c r="CH10" i="1" s="1"/>
  <c r="S70" i="1"/>
  <c r="S10" i="1" s="1"/>
  <c r="BF70" i="1"/>
  <c r="BF10" i="1" s="1"/>
  <c r="BB70" i="1"/>
  <c r="BB10" i="1" s="1"/>
  <c r="CC70" i="1"/>
  <c r="CC10" i="1" s="1"/>
  <c r="Y70" i="1"/>
  <c r="Y10" i="1" s="1"/>
  <c r="BZ70" i="1"/>
  <c r="BZ10" i="1" s="1"/>
  <c r="N18" i="1"/>
  <c r="R18" i="1"/>
  <c r="CJ18" i="1"/>
  <c r="X41" i="1"/>
  <c r="I42" i="1"/>
  <c r="CN70" i="1"/>
  <c r="CN10" i="1" s="1"/>
  <c r="AO70" i="1"/>
  <c r="AO10" i="1" s="1"/>
  <c r="I70" i="1"/>
  <c r="I10" i="1" s="1"/>
  <c r="AU70" i="1"/>
  <c r="AU10" i="1" s="1"/>
  <c r="BD70" i="1"/>
  <c r="BD10" i="1" s="1"/>
  <c r="X70" i="1"/>
  <c r="X10" i="1" s="1"/>
  <c r="K70" i="1"/>
  <c r="K10" i="1" s="1"/>
  <c r="CS70" i="1"/>
  <c r="CS10" i="1" s="1"/>
  <c r="BT41" i="1"/>
  <c r="AY18" i="1"/>
  <c r="AL18" i="1"/>
  <c r="BI18" i="1"/>
  <c r="AT18" i="1"/>
  <c r="BQ18" i="1"/>
  <c r="AU41" i="1"/>
  <c r="V18" i="1"/>
  <c r="CI18" i="1"/>
  <c r="CC18" i="1"/>
  <c r="BM18" i="1"/>
  <c r="AE18" i="1"/>
  <c r="AB18" i="1"/>
  <c r="BL18" i="1"/>
  <c r="U18" i="1"/>
  <c r="CE18" i="1"/>
  <c r="CN18" i="1"/>
  <c r="S18" i="1"/>
  <c r="CP18" i="1"/>
  <c r="CS18" i="1"/>
  <c r="X18" i="1"/>
  <c r="BO18" i="1"/>
  <c r="CT42" i="1"/>
  <c r="CQ42" i="1"/>
  <c r="CF70" i="1"/>
  <c r="CF10" i="1" s="1"/>
  <c r="AW70" i="1"/>
  <c r="AW10" i="1" s="1"/>
  <c r="Q70" i="1"/>
  <c r="Q10" i="1" s="1"/>
  <c r="CT70" i="1"/>
  <c r="CT10" i="1" s="1"/>
  <c r="AE70" i="1"/>
  <c r="AE10" i="1" s="1"/>
  <c r="CQ18" i="1"/>
  <c r="AO18" i="1"/>
  <c r="AQ18" i="1"/>
  <c r="BA18" i="1"/>
  <c r="CS12" i="1"/>
  <c r="BW18" i="1"/>
  <c r="K18" i="1"/>
  <c r="AW18" i="1"/>
  <c r="H70" i="1"/>
  <c r="H10" i="1" s="1"/>
  <c r="AQ70" i="1"/>
  <c r="AQ10" i="1" s="1"/>
  <c r="AP70" i="1"/>
  <c r="AP10" i="1" s="1"/>
  <c r="CH18" i="1"/>
  <c r="BP18" i="1"/>
  <c r="CR18" i="1"/>
  <c r="CB18" i="1"/>
  <c r="S45" i="1"/>
  <c r="CD12" i="1"/>
  <c r="CH11" i="1"/>
  <c r="CJ70" i="1"/>
  <c r="CJ10" i="1" s="1"/>
  <c r="CJ45" i="1"/>
  <c r="BU12" i="1"/>
  <c r="CN11" i="1"/>
  <c r="L45" i="1"/>
  <c r="BJ45" i="1"/>
  <c r="BR18" i="1"/>
  <c r="AI18" i="1"/>
  <c r="S11" i="1"/>
  <c r="AG18" i="1"/>
  <c r="BS18" i="1"/>
  <c r="Y18" i="1"/>
  <c r="AH18" i="1"/>
  <c r="AS18" i="1"/>
  <c r="AD18" i="1"/>
  <c r="CF18" i="1"/>
  <c r="BS70" i="1"/>
  <c r="BS10" i="1" s="1"/>
  <c r="E70" i="1"/>
  <c r="E10" i="1" s="1"/>
  <c r="AM70" i="1"/>
  <c r="AM10" i="1" s="1"/>
  <c r="AZ70" i="1"/>
  <c r="AZ10" i="1" s="1"/>
  <c r="BI92" i="1"/>
  <c r="BI46" i="1" s="1"/>
  <c r="G18" i="1"/>
  <c r="CK18" i="1"/>
  <c r="BV70" i="1"/>
  <c r="BV10" i="1" s="1"/>
  <c r="AH70" i="1"/>
  <c r="AH10" i="1" s="1"/>
  <c r="AM12" i="1"/>
  <c r="Q45" i="1"/>
  <c r="Q92" i="1"/>
  <c r="Q46" i="1" s="1"/>
  <c r="M92" i="1"/>
  <c r="M46" i="1" s="1"/>
  <c r="M45" i="1"/>
  <c r="H12" i="1"/>
  <c r="BT12" i="1"/>
  <c r="CM12" i="1"/>
  <c r="AY12" i="1"/>
  <c r="AA92" i="1"/>
  <c r="AA46" i="1" s="1"/>
  <c r="AA45" i="1"/>
  <c r="AX45" i="1"/>
  <c r="AX92" i="1"/>
  <c r="AX46" i="1" s="1"/>
  <c r="AT45" i="1"/>
  <c r="AT92" i="1"/>
  <c r="AT46" i="1" s="1"/>
  <c r="Z12" i="1"/>
  <c r="CQ12" i="1"/>
  <c r="U12" i="1"/>
  <c r="CM18" i="1"/>
  <c r="CG18" i="1"/>
  <c r="AX29" i="1"/>
  <c r="AX112" i="1"/>
  <c r="AX41" i="1"/>
  <c r="D29" i="1"/>
  <c r="D112" i="1"/>
  <c r="BX12" i="1"/>
  <c r="BQ11" i="1"/>
  <c r="V12" i="1"/>
  <c r="BY11" i="1"/>
  <c r="BU11" i="1"/>
  <c r="CM11" i="1"/>
  <c r="AS45" i="1"/>
  <c r="AS92" i="1"/>
  <c r="AS46" i="1" s="1"/>
  <c r="X92" i="1"/>
  <c r="X46" i="1" s="1"/>
  <c r="X45" i="1"/>
  <c r="AG45" i="1"/>
  <c r="AG92" i="1"/>
  <c r="AG46" i="1" s="1"/>
  <c r="BB92" i="1"/>
  <c r="BB46" i="1" s="1"/>
  <c r="BB45" i="1"/>
  <c r="BD92" i="1"/>
  <c r="BD46" i="1" s="1"/>
  <c r="BD45" i="1"/>
  <c r="AW45" i="1"/>
  <c r="AW92" i="1"/>
  <c r="AW46" i="1" s="1"/>
  <c r="BN92" i="1"/>
  <c r="BN46" i="1" s="1"/>
  <c r="BN45" i="1"/>
  <c r="BS45" i="1"/>
  <c r="BS92" i="1"/>
  <c r="BS46" i="1" s="1"/>
  <c r="CU45" i="1"/>
  <c r="CU92" i="1"/>
  <c r="CU46" i="1" s="1"/>
  <c r="AZ92" i="1"/>
  <c r="AZ46" i="1" s="1"/>
  <c r="AZ45" i="1"/>
  <c r="CI92" i="1"/>
  <c r="CI46" i="1" s="1"/>
  <c r="CI45" i="1"/>
  <c r="CU29" i="1"/>
  <c r="CU112" i="1"/>
  <c r="CU41" i="1"/>
  <c r="BN41" i="1"/>
  <c r="BN29" i="1"/>
  <c r="BN112" i="1"/>
  <c r="AF29" i="1"/>
  <c r="AF112" i="1"/>
  <c r="AF115" i="1" s="1"/>
  <c r="AF116" i="1" s="1"/>
  <c r="AF41" i="1"/>
  <c r="BG112" i="1"/>
  <c r="BG29" i="1"/>
  <c r="BG41" i="1"/>
  <c r="J41" i="1"/>
  <c r="J112" i="1"/>
  <c r="J29" i="1"/>
  <c r="F112" i="1"/>
  <c r="F115" i="1" s="1"/>
  <c r="F116" i="1" s="1"/>
  <c r="F29" i="1"/>
  <c r="F41" i="1"/>
  <c r="N29" i="1"/>
  <c r="N112" i="1"/>
  <c r="N41" i="1"/>
  <c r="M18" i="1"/>
  <c r="CW16" i="1"/>
  <c r="AX12" i="1"/>
  <c r="CR112" i="1"/>
  <c r="CR115" i="1" s="1"/>
  <c r="CR116" i="1" s="1"/>
  <c r="CR29" i="1"/>
  <c r="CR41" i="1"/>
  <c r="CR42" i="1"/>
  <c r="BI29" i="1"/>
  <c r="BI112" i="1"/>
  <c r="BI115" i="1" s="1"/>
  <c r="BI116" i="1" s="1"/>
  <c r="BI41" i="1"/>
  <c r="AC29" i="1"/>
  <c r="AC112" i="1"/>
  <c r="AC115" i="1" s="1"/>
  <c r="AC116" i="1" s="1"/>
  <c r="AC41" i="1"/>
  <c r="AC42" i="1"/>
  <c r="BC112" i="1"/>
  <c r="BC29" i="1"/>
  <c r="BC41" i="1"/>
  <c r="CA41" i="1"/>
  <c r="CA29" i="1"/>
  <c r="CA112" i="1"/>
  <c r="CA115" i="1" s="1"/>
  <c r="CA116" i="1" s="1"/>
  <c r="CA42" i="1"/>
  <c r="AR41" i="1"/>
  <c r="AR29" i="1"/>
  <c r="AR112" i="1"/>
  <c r="AR115" i="1" s="1"/>
  <c r="AR116" i="1" s="1"/>
  <c r="L29" i="1"/>
  <c r="L112" i="1"/>
  <c r="CH29" i="1"/>
  <c r="CH112" i="1"/>
  <c r="CH41" i="1"/>
  <c r="S112" i="1"/>
  <c r="S29" i="1"/>
  <c r="S41" i="1"/>
  <c r="BF41" i="1"/>
  <c r="BF29" i="1"/>
  <c r="BF112" i="1"/>
  <c r="BF115" i="1" s="1"/>
  <c r="BF116" i="1" s="1"/>
  <c r="BB41" i="1"/>
  <c r="BB112" i="1"/>
  <c r="BB29" i="1"/>
  <c r="CC112" i="1"/>
  <c r="CC29" i="1"/>
  <c r="CC41" i="1"/>
  <c r="O12" i="1"/>
  <c r="BW12" i="1"/>
  <c r="BK12" i="1"/>
  <c r="CI12" i="1"/>
  <c r="AI12" i="1"/>
  <c r="BW29" i="1"/>
  <c r="BW112" i="1"/>
  <c r="BW115" i="1" s="1"/>
  <c r="BW116" i="1" s="1"/>
  <c r="BW41" i="1"/>
  <c r="BW42" i="1"/>
  <c r="G29" i="1"/>
  <c r="G112" i="1"/>
  <c r="G41" i="1"/>
  <c r="BI11" i="1"/>
  <c r="BW11" i="1"/>
  <c r="BH12" i="1"/>
  <c r="AL12" i="1"/>
  <c r="S12" i="1"/>
  <c r="CB12" i="1"/>
  <c r="BM45" i="1"/>
  <c r="BM92" i="1"/>
  <c r="BM46" i="1" s="1"/>
  <c r="Z45" i="1"/>
  <c r="Z92" i="1"/>
  <c r="Z46" i="1" s="1"/>
  <c r="AB92" i="1"/>
  <c r="AB46" i="1" s="1"/>
  <c r="AB45" i="1"/>
  <c r="CE92" i="1"/>
  <c r="CE46" i="1" s="1"/>
  <c r="CE45" i="1"/>
  <c r="AD45" i="1"/>
  <c r="AD92" i="1"/>
  <c r="AD46" i="1" s="1"/>
  <c r="CW15" i="1"/>
  <c r="BE41" i="1"/>
  <c r="BE112" i="1"/>
  <c r="BE29" i="1"/>
  <c r="Y41" i="1"/>
  <c r="Y29" i="1"/>
  <c r="Y112" i="1"/>
  <c r="Y115" i="1" s="1"/>
  <c r="Y116" i="1" s="1"/>
  <c r="Y42" i="1"/>
  <c r="CD41" i="1"/>
  <c r="CD29" i="1"/>
  <c r="CD112" i="1"/>
  <c r="O41" i="1"/>
  <c r="O112" i="1"/>
  <c r="O29" i="1"/>
  <c r="CM41" i="1"/>
  <c r="CM29" i="1"/>
  <c r="CM112" i="1"/>
  <c r="CM115" i="1" s="1"/>
  <c r="CM116" i="1" s="1"/>
  <c r="CM42" i="1"/>
  <c r="AN41" i="1"/>
  <c r="AN112" i="1"/>
  <c r="AN29" i="1"/>
  <c r="BZ29" i="1"/>
  <c r="BZ112" i="1"/>
  <c r="BZ115" i="1" s="1"/>
  <c r="BZ116" i="1" s="1"/>
  <c r="BZ41" i="1"/>
  <c r="BJ112" i="1"/>
  <c r="BJ29" i="1"/>
  <c r="BJ41" i="1"/>
  <c r="BX29" i="1"/>
  <c r="BX112" i="1"/>
  <c r="BX41" i="1"/>
  <c r="AK29" i="1"/>
  <c r="AK112" i="1"/>
  <c r="AK41" i="1"/>
  <c r="AV12" i="1"/>
  <c r="AJ12" i="1"/>
  <c r="AW12" i="1"/>
  <c r="AH12" i="1"/>
  <c r="BL45" i="1"/>
  <c r="BL92" i="1"/>
  <c r="BL46" i="1" s="1"/>
  <c r="CB92" i="1"/>
  <c r="CB46" i="1" s="1"/>
  <c r="CB45" i="1"/>
  <c r="AV92" i="1"/>
  <c r="AV46" i="1" s="1"/>
  <c r="AV45" i="1"/>
  <c r="BX45" i="1"/>
  <c r="BX92" i="1"/>
  <c r="BX46" i="1" s="1"/>
  <c r="CQ45" i="1"/>
  <c r="CQ92" i="1"/>
  <c r="CQ46" i="1" s="1"/>
  <c r="CC45" i="1"/>
  <c r="CC92" i="1"/>
  <c r="CC46" i="1" s="1"/>
  <c r="BT92" i="1"/>
  <c r="BT46" i="1" s="1"/>
  <c r="BT45" i="1"/>
  <c r="AL92" i="1"/>
  <c r="AL46" i="1" s="1"/>
  <c r="AL45" i="1"/>
  <c r="BP92" i="1"/>
  <c r="BP46" i="1" s="1"/>
  <c r="BP45" i="1"/>
  <c r="CV45" i="1"/>
  <c r="CV92" i="1"/>
  <c r="CV46" i="1" s="1"/>
  <c r="CF92" i="1"/>
  <c r="CF46" i="1" s="1"/>
  <c r="CF45" i="1"/>
  <c r="AO45" i="1"/>
  <c r="AO92" i="1"/>
  <c r="AO46" i="1" s="1"/>
  <c r="O92" i="1"/>
  <c r="O46" i="1" s="1"/>
  <c r="O45" i="1"/>
  <c r="BA45" i="1"/>
  <c r="BA92" i="1"/>
  <c r="BA46" i="1" s="1"/>
  <c r="W45" i="1"/>
  <c r="W92" i="1"/>
  <c r="W46" i="1" s="1"/>
  <c r="N92" i="1"/>
  <c r="N46" i="1" s="1"/>
  <c r="N45" i="1"/>
  <c r="AI92" i="1"/>
  <c r="AI46" i="1" s="1"/>
  <c r="AI45" i="1"/>
  <c r="V92" i="1"/>
  <c r="V46" i="1" s="1"/>
  <c r="V45" i="1"/>
  <c r="T92" i="1"/>
  <c r="T46" i="1" s="1"/>
  <c r="T45" i="1"/>
  <c r="P92" i="1"/>
  <c r="P46" i="1" s="1"/>
  <c r="P45" i="1"/>
  <c r="AR92" i="1"/>
  <c r="AR46" i="1" s="1"/>
  <c r="AR45" i="1"/>
  <c r="R92" i="1"/>
  <c r="R46" i="1" s="1"/>
  <c r="R45" i="1"/>
  <c r="BG92" i="1"/>
  <c r="BG46" i="1" s="1"/>
  <c r="BG45" i="1"/>
  <c r="CV29" i="1"/>
  <c r="CV112" i="1"/>
  <c r="BO112" i="1"/>
  <c r="BO115" i="1" s="1"/>
  <c r="BO116" i="1" s="1"/>
  <c r="BO29" i="1"/>
  <c r="AG29" i="1"/>
  <c r="AG112" i="1"/>
  <c r="AG115" i="1" s="1"/>
  <c r="AG116" i="1" s="1"/>
  <c r="BK41" i="1"/>
  <c r="BK29" i="1"/>
  <c r="BK112" i="1"/>
  <c r="BK115" i="1" s="1"/>
  <c r="BK116" i="1" s="1"/>
  <c r="P18" i="1"/>
  <c r="AU18" i="1"/>
  <c r="BZ18" i="1"/>
  <c r="BB12" i="1"/>
  <c r="G12" i="1"/>
  <c r="BL41" i="1"/>
  <c r="BL29" i="1"/>
  <c r="BL112" i="1"/>
  <c r="CG12" i="1"/>
  <c r="AE12" i="1"/>
  <c r="AN12" i="1"/>
  <c r="BF12" i="1"/>
  <c r="AB12" i="1"/>
  <c r="AG12" i="1"/>
  <c r="AS11" i="1"/>
  <c r="AA12" i="1"/>
  <c r="AT41" i="1"/>
  <c r="AT112" i="1"/>
  <c r="AT29" i="1"/>
  <c r="CL18" i="1"/>
  <c r="AZ18" i="1"/>
  <c r="Q18" i="1"/>
  <c r="CU18" i="1"/>
  <c r="AJ112" i="1"/>
  <c r="AJ115" i="1" s="1"/>
  <c r="AJ116" i="1" s="1"/>
  <c r="AJ29" i="1"/>
  <c r="AI29" i="1"/>
  <c r="AI112" i="1"/>
  <c r="AI115" i="1" s="1"/>
  <c r="AI116" i="1" s="1"/>
  <c r="Z112" i="1"/>
  <c r="Z29" i="1"/>
  <c r="AD29" i="1"/>
  <c r="AD112" i="1"/>
  <c r="BP12" i="1"/>
  <c r="AL70" i="1"/>
  <c r="AL10" i="1" s="1"/>
  <c r="CW9" i="1"/>
  <c r="AH29" i="1"/>
  <c r="AH112" i="1"/>
  <c r="CJ29" i="1"/>
  <c r="CJ112" i="1"/>
  <c r="BA29" i="1"/>
  <c r="BA112" i="1"/>
  <c r="E41" i="1"/>
  <c r="E29" i="1"/>
  <c r="E112" i="1"/>
  <c r="E115" i="1" s="1"/>
  <c r="E116" i="1" s="1"/>
  <c r="AM112" i="1"/>
  <c r="AM115" i="1" s="1"/>
  <c r="AM116" i="1" s="1"/>
  <c r="AM29" i="1"/>
  <c r="AZ41" i="1"/>
  <c r="AZ29" i="1"/>
  <c r="AZ112" i="1"/>
  <c r="L12" i="1"/>
  <c r="AQ12" i="1"/>
  <c r="Y12" i="1"/>
  <c r="AK12" i="1"/>
  <c r="BG12" i="1"/>
  <c r="I12" i="1"/>
  <c r="CA12" i="1"/>
  <c r="BA12" i="1"/>
  <c r="D11" i="1"/>
  <c r="CU12" i="1"/>
  <c r="BR45" i="1"/>
  <c r="BR92" i="1"/>
  <c r="BR46" i="1" s="1"/>
  <c r="BE45" i="1"/>
  <c r="BE92" i="1"/>
  <c r="BE46" i="1" s="1"/>
  <c r="CK92" i="1"/>
  <c r="CK46" i="1" s="1"/>
  <c r="CK45" i="1"/>
  <c r="AP45" i="1"/>
  <c r="AP92" i="1"/>
  <c r="AP46" i="1" s="1"/>
  <c r="AH45" i="1"/>
  <c r="AH92" i="1"/>
  <c r="AH46" i="1" s="1"/>
  <c r="AE92" i="1"/>
  <c r="AE46" i="1" s="1"/>
  <c r="AE45" i="1"/>
  <c r="CR45" i="1"/>
  <c r="CR92" i="1"/>
  <c r="CR46" i="1" s="1"/>
  <c r="F92" i="1"/>
  <c r="F46" i="1" s="1"/>
  <c r="F45" i="1"/>
  <c r="CG92" i="1"/>
  <c r="CG46" i="1" s="1"/>
  <c r="CG45" i="1"/>
  <c r="AU92" i="1"/>
  <c r="AU46" i="1" s="1"/>
  <c r="AU45" i="1"/>
  <c r="CD92" i="1"/>
  <c r="CD46" i="1" s="1"/>
  <c r="CD45" i="1"/>
  <c r="I92" i="1"/>
  <c r="I46" i="1" s="1"/>
  <c r="I45" i="1"/>
  <c r="AK45" i="1"/>
  <c r="AK92" i="1"/>
  <c r="AK46" i="1" s="1"/>
  <c r="BH45" i="1"/>
  <c r="BH92" i="1"/>
  <c r="BH46" i="1" s="1"/>
  <c r="H45" i="1"/>
  <c r="H92" i="1"/>
  <c r="H46" i="1" s="1"/>
  <c r="CL92" i="1"/>
  <c r="CL46" i="1" s="1"/>
  <c r="CL45" i="1"/>
  <c r="AQ92" i="1"/>
  <c r="AQ46" i="1" s="1"/>
  <c r="AQ45" i="1"/>
  <c r="J45" i="1"/>
  <c r="J92" i="1"/>
  <c r="J46" i="1" s="1"/>
  <c r="AN92" i="1"/>
  <c r="AN46" i="1" s="1"/>
  <c r="AN45" i="1"/>
  <c r="D45" i="1"/>
  <c r="D92" i="1"/>
  <c r="CW53" i="1"/>
  <c r="CE41" i="1"/>
  <c r="CE29" i="1"/>
  <c r="CE112" i="1"/>
  <c r="AV112" i="1"/>
  <c r="AV29" i="1"/>
  <c r="P41" i="1"/>
  <c r="P29" i="1"/>
  <c r="P112" i="1"/>
  <c r="CP29" i="1"/>
  <c r="CP112" i="1"/>
  <c r="CP115" i="1" s="1"/>
  <c r="CP116" i="1" s="1"/>
  <c r="AA41" i="1"/>
  <c r="AA29" i="1"/>
  <c r="AA112" i="1"/>
  <c r="BY41" i="1"/>
  <c r="BY112" i="1"/>
  <c r="BY29" i="1"/>
  <c r="BU112" i="1"/>
  <c r="BU29" i="1"/>
  <c r="R41" i="1"/>
  <c r="R29" i="1"/>
  <c r="R112" i="1"/>
  <c r="R115" i="1" s="1"/>
  <c r="R116" i="1" s="1"/>
  <c r="AF18" i="1"/>
  <c r="CP12" i="1"/>
  <c r="AU12" i="1"/>
  <c r="AD12" i="1"/>
  <c r="BR12" i="1"/>
  <c r="CB29" i="1"/>
  <c r="CB112" i="1"/>
  <c r="AS29" i="1"/>
  <c r="AS112" i="1"/>
  <c r="M29" i="1"/>
  <c r="M112" i="1"/>
  <c r="CL112" i="1"/>
  <c r="CL29" i="1"/>
  <c r="W29" i="1"/>
  <c r="W112" i="1"/>
  <c r="CQ112" i="1"/>
  <c r="CQ115" i="1" s="1"/>
  <c r="CQ116" i="1" s="1"/>
  <c r="CQ29" i="1"/>
  <c r="BH41" i="1"/>
  <c r="BH29" i="1"/>
  <c r="BH112" i="1"/>
  <c r="AB41" i="1"/>
  <c r="AB112" i="1"/>
  <c r="AB29" i="1"/>
  <c r="AY41" i="1"/>
  <c r="AY29" i="1"/>
  <c r="AY112" i="1"/>
  <c r="BP41" i="1"/>
  <c r="BP29" i="1"/>
  <c r="BP112" i="1"/>
  <c r="CG112" i="1"/>
  <c r="CG29" i="1"/>
  <c r="CG41" i="1"/>
  <c r="BC18" i="1"/>
  <c r="BN18" i="1"/>
  <c r="BJ18" i="1"/>
  <c r="CP41" i="1"/>
  <c r="CJ11" i="1"/>
  <c r="R12" i="1"/>
  <c r="BV12" i="1"/>
  <c r="CE12" i="1"/>
  <c r="CF12" i="1"/>
  <c r="BD12" i="1"/>
  <c r="BC12" i="1"/>
  <c r="AS12" i="1"/>
  <c r="BJ12" i="1"/>
  <c r="CR12" i="1"/>
  <c r="CL12" i="1"/>
  <c r="J12" i="1"/>
  <c r="Q12" i="1"/>
  <c r="CN112" i="1"/>
  <c r="CN115" i="1" s="1"/>
  <c r="CN116" i="1" s="1"/>
  <c r="CN29" i="1"/>
  <c r="AO41" i="1"/>
  <c r="AO29" i="1"/>
  <c r="AO112" i="1"/>
  <c r="I112" i="1"/>
  <c r="I115" i="1" s="1"/>
  <c r="I116" i="1" s="1"/>
  <c r="I29" i="1"/>
  <c r="AU29" i="1"/>
  <c r="AU112" i="1"/>
  <c r="AU115" i="1" s="1"/>
  <c r="AU116" i="1" s="1"/>
  <c r="BD41" i="1"/>
  <c r="BD112" i="1"/>
  <c r="BD29" i="1"/>
  <c r="X112" i="1"/>
  <c r="X115" i="1" s="1"/>
  <c r="X116" i="1" s="1"/>
  <c r="X29" i="1"/>
  <c r="K41" i="1"/>
  <c r="K29" i="1"/>
  <c r="K112" i="1"/>
  <c r="CS41" i="1"/>
  <c r="CS29" i="1"/>
  <c r="CS112" i="1"/>
  <c r="Z18" i="1"/>
  <c r="BB18" i="1"/>
  <c r="CN41" i="1"/>
  <c r="CV12" i="1"/>
  <c r="H29" i="1"/>
  <c r="H112" i="1"/>
  <c r="H115" i="1" s="1"/>
  <c r="H116" i="1" s="1"/>
  <c r="AQ112" i="1"/>
  <c r="AQ29" i="1"/>
  <c r="AP41" i="1"/>
  <c r="AP29" i="1"/>
  <c r="AP112" i="1"/>
  <c r="AP115" i="1" s="1"/>
  <c r="AP116" i="1" s="1"/>
  <c r="BV41" i="1"/>
  <c r="BV29" i="1"/>
  <c r="BV112" i="1"/>
  <c r="BV115" i="1" s="1"/>
  <c r="BV116" i="1" s="1"/>
  <c r="BS112" i="1"/>
  <c r="BS29" i="1"/>
  <c r="CO70" i="1"/>
  <c r="CO10" i="1" s="1"/>
  <c r="BM70" i="1"/>
  <c r="BM10" i="1" s="1"/>
  <c r="BU41" i="1"/>
  <c r="BY12" i="1"/>
  <c r="T12" i="1"/>
  <c r="BM12" i="1"/>
  <c r="BT70" i="1"/>
  <c r="BT10" i="1" s="1"/>
  <c r="U70" i="1"/>
  <c r="U10" i="1" s="1"/>
  <c r="T70" i="1"/>
  <c r="T10" i="1" s="1"/>
  <c r="BQ70" i="1"/>
  <c r="BQ10" i="1" s="1"/>
  <c r="CK70" i="1"/>
  <c r="CK10" i="1" s="1"/>
  <c r="AP12" i="1"/>
  <c r="X12" i="1"/>
  <c r="M12" i="1"/>
  <c r="BE12" i="1"/>
  <c r="CK12" i="1"/>
  <c r="BL12" i="1"/>
  <c r="K12" i="1"/>
  <c r="G45" i="1"/>
  <c r="G92" i="1"/>
  <c r="G46" i="1" s="1"/>
  <c r="AC92" i="1"/>
  <c r="AC46" i="1" s="1"/>
  <c r="AC45" i="1"/>
  <c r="CT92" i="1"/>
  <c r="CT46" i="1" s="1"/>
  <c r="CT45" i="1"/>
  <c r="CA92" i="1"/>
  <c r="CA46" i="1" s="1"/>
  <c r="CA45" i="1"/>
  <c r="AM92" i="1"/>
  <c r="AM46" i="1" s="1"/>
  <c r="AM45" i="1"/>
  <c r="CP92" i="1"/>
  <c r="CP46" i="1" s="1"/>
  <c r="CP45" i="1"/>
  <c r="BZ45" i="1"/>
  <c r="BZ92" i="1"/>
  <c r="BZ46" i="1" s="1"/>
  <c r="BO45" i="1"/>
  <c r="BO92" i="1"/>
  <c r="BO46" i="1" s="1"/>
  <c r="BV92" i="1"/>
  <c r="BV46" i="1" s="1"/>
  <c r="BV45" i="1"/>
  <c r="AF45" i="1"/>
  <c r="AF92" i="1"/>
  <c r="AF46" i="1" s="1"/>
  <c r="U45" i="1"/>
  <c r="U92" i="1"/>
  <c r="U46" i="1" s="1"/>
  <c r="BF92" i="1"/>
  <c r="BF46" i="1" s="1"/>
  <c r="BF45" i="1"/>
  <c r="CO45" i="1"/>
  <c r="CO92" i="1"/>
  <c r="CO46" i="1" s="1"/>
  <c r="BK45" i="1"/>
  <c r="BK92" i="1"/>
  <c r="BK46" i="1" s="1"/>
  <c r="Y92" i="1"/>
  <c r="Y46" i="1" s="1"/>
  <c r="Y45" i="1"/>
  <c r="BC45" i="1"/>
  <c r="BC92" i="1"/>
  <c r="BC46" i="1" s="1"/>
  <c r="CS45" i="1"/>
  <c r="CS92" i="1"/>
  <c r="CS46" i="1" s="1"/>
  <c r="E45" i="1"/>
  <c r="E92" i="1"/>
  <c r="E46" i="1" s="1"/>
  <c r="CF41" i="1"/>
  <c r="CF112" i="1"/>
  <c r="CF115" i="1" s="1"/>
  <c r="CF116" i="1" s="1"/>
  <c r="CF29" i="1"/>
  <c r="AW112" i="1"/>
  <c r="AW29" i="1"/>
  <c r="Q41" i="1"/>
  <c r="Q112" i="1"/>
  <c r="Q115" i="1" s="1"/>
  <c r="Q116" i="1" s="1"/>
  <c r="Q29" i="1"/>
  <c r="CT29" i="1"/>
  <c r="CT112" i="1"/>
  <c r="CT115" i="1" s="1"/>
  <c r="CT116" i="1" s="1"/>
  <c r="AE29" i="1"/>
  <c r="AE112" i="1"/>
  <c r="CW98" i="1"/>
  <c r="D54" i="1"/>
  <c r="BX18" i="1"/>
  <c r="O18" i="1"/>
  <c r="AX18" i="1"/>
  <c r="AG41" i="1"/>
  <c r="CN12" i="1"/>
  <c r="BU18" i="1"/>
  <c r="I18" i="1"/>
  <c r="H18" i="1"/>
  <c r="M41" i="1"/>
  <c r="W12" i="1"/>
  <c r="CJ12" i="1"/>
  <c r="BS12" i="1"/>
  <c r="BN12" i="1"/>
  <c r="BO12" i="1"/>
  <c r="AT12" i="1"/>
  <c r="CT12" i="1"/>
  <c r="F12" i="1"/>
  <c r="AR12" i="1"/>
  <c r="CH12" i="1"/>
  <c r="CO12" i="1"/>
  <c r="AA18" i="1"/>
  <c r="E18" i="1"/>
  <c r="AJ18" i="1"/>
  <c r="AM18" i="1"/>
  <c r="BO41" i="1"/>
  <c r="CI29" i="1"/>
  <c r="CI112" i="1"/>
  <c r="V29" i="1"/>
  <c r="V112" i="1"/>
  <c r="BR41" i="1"/>
  <c r="BR112" i="1"/>
  <c r="BR115" i="1" s="1"/>
  <c r="BR116" i="1" s="1"/>
  <c r="BR29" i="1"/>
  <c r="AC12" i="1"/>
  <c r="BX70" i="1"/>
  <c r="BX10" i="1" s="1"/>
  <c r="BW70" i="1"/>
  <c r="BW10" i="1" s="1"/>
  <c r="AX70" i="1"/>
  <c r="AX10" i="1" s="1"/>
  <c r="AW41" i="1"/>
  <c r="AK70" i="1"/>
  <c r="AK10" i="1" s="1"/>
  <c r="G70" i="1"/>
  <c r="G10" i="1" s="1"/>
  <c r="D70" i="1"/>
  <c r="CO41" i="1"/>
  <c r="CO29" i="1"/>
  <c r="CO112" i="1"/>
  <c r="BM112" i="1"/>
  <c r="BM115" i="1" s="1"/>
  <c r="BM116" i="1" s="1"/>
  <c r="BM29" i="1"/>
  <c r="Z41" i="1"/>
  <c r="BZ12" i="1"/>
  <c r="BT29" i="1"/>
  <c r="BT112" i="1"/>
  <c r="BT115" i="1" s="1"/>
  <c r="BT116" i="1" s="1"/>
  <c r="U29" i="1"/>
  <c r="U112" i="1"/>
  <c r="U115" i="1" s="1"/>
  <c r="U116" i="1" s="1"/>
  <c r="T41" i="1"/>
  <c r="T29" i="1"/>
  <c r="T112" i="1"/>
  <c r="BQ29" i="1"/>
  <c r="BQ112" i="1"/>
  <c r="CK29" i="1"/>
  <c r="CK112" i="1"/>
  <c r="AJ41" i="1"/>
  <c r="CC113" i="1"/>
  <c r="CC114" i="1" s="1"/>
  <c r="CC42" i="1"/>
  <c r="M113" i="1"/>
  <c r="M114" i="1" s="1"/>
  <c r="M42" i="1"/>
  <c r="AO113" i="1"/>
  <c r="AO114" i="1" s="1"/>
  <c r="AO42" i="1"/>
  <c r="BJ113" i="1"/>
  <c r="BJ114" i="1" s="1"/>
  <c r="BJ42" i="1"/>
  <c r="CW102" i="1"/>
  <c r="AN113" i="1"/>
  <c r="AN114" i="1" s="1"/>
  <c r="AN42" i="1"/>
  <c r="BP113" i="1"/>
  <c r="BP114" i="1" s="1"/>
  <c r="BP42" i="1"/>
  <c r="AL113" i="1"/>
  <c r="AL114" i="1" s="1"/>
  <c r="AL115" i="1" s="1"/>
  <c r="AL116" i="1" s="1"/>
  <c r="AL42" i="1"/>
  <c r="BX113" i="1"/>
  <c r="BX114" i="1" s="1"/>
  <c r="BX42" i="1"/>
  <c r="AX42" i="1"/>
  <c r="AX113" i="1"/>
  <c r="AX114" i="1" s="1"/>
  <c r="AW113" i="1"/>
  <c r="AW114" i="1" s="1"/>
  <c r="AW42" i="1"/>
  <c r="BN42" i="1"/>
  <c r="BN113" i="1"/>
  <c r="BN114" i="1" s="1"/>
  <c r="AS113" i="1"/>
  <c r="AS114" i="1" s="1"/>
  <c r="AS42" i="1"/>
  <c r="T113" i="1"/>
  <c r="T114" i="1" s="1"/>
  <c r="T115" i="1" s="1"/>
  <c r="T116" i="1" s="1"/>
  <c r="T42" i="1"/>
  <c r="CV113" i="1"/>
  <c r="CV114" i="1" s="1"/>
  <c r="CV42" i="1"/>
  <c r="AY113" i="1"/>
  <c r="AY114" i="1" s="1"/>
  <c r="AY42" i="1"/>
  <c r="AT113" i="1"/>
  <c r="AT114" i="1" s="1"/>
  <c r="AT42" i="1"/>
  <c r="AA113" i="1"/>
  <c r="AA114" i="1" s="1"/>
  <c r="AA42" i="1"/>
  <c r="BG113" i="1"/>
  <c r="BG114" i="1" s="1"/>
  <c r="BG42" i="1"/>
  <c r="D48" i="1"/>
  <c r="CW104" i="1"/>
  <c r="CW48" i="1" s="1"/>
  <c r="BU113" i="1"/>
  <c r="BU114" i="1" s="1"/>
  <c r="BU42" i="1"/>
  <c r="CK113" i="1"/>
  <c r="CK114" i="1" s="1"/>
  <c r="CK115" i="1" s="1"/>
  <c r="CK116" i="1" s="1"/>
  <c r="CK42" i="1"/>
  <c r="L113" i="1"/>
  <c r="L114" i="1" s="1"/>
  <c r="L42" i="1"/>
  <c r="P113" i="1"/>
  <c r="P114" i="1" s="1"/>
  <c r="P42" i="1"/>
  <c r="G113" i="1"/>
  <c r="G114" i="1" s="1"/>
  <c r="G42" i="1"/>
  <c r="J113" i="1"/>
  <c r="J114" i="1" s="1"/>
  <c r="J42" i="1"/>
  <c r="BQ42" i="1"/>
  <c r="BQ113" i="1"/>
  <c r="BQ114" i="1" s="1"/>
  <c r="CE113" i="1"/>
  <c r="CE114" i="1" s="1"/>
  <c r="CE42" i="1"/>
  <c r="S113" i="1"/>
  <c r="S114" i="1" s="1"/>
  <c r="S42" i="1"/>
  <c r="K113" i="1"/>
  <c r="K114" i="1" s="1"/>
  <c r="K42" i="1"/>
  <c r="BC113" i="1"/>
  <c r="BC114" i="1" s="1"/>
  <c r="BC42" i="1"/>
  <c r="BL113" i="1"/>
  <c r="BL114" i="1" s="1"/>
  <c r="BL42" i="1"/>
  <c r="CS113" i="1"/>
  <c r="CS114" i="1" s="1"/>
  <c r="CS42" i="1"/>
  <c r="AZ113" i="1"/>
  <c r="AZ114" i="1" s="1"/>
  <c r="AZ42" i="1"/>
  <c r="BY113" i="1"/>
  <c r="BY114" i="1" s="1"/>
  <c r="BY42" i="1"/>
  <c r="AK113" i="1"/>
  <c r="AK114" i="1" s="1"/>
  <c r="AK42" i="1"/>
  <c r="AQ42" i="1"/>
  <c r="AQ113" i="1"/>
  <c r="AQ114" i="1" s="1"/>
  <c r="N113" i="1"/>
  <c r="N114" i="1" s="1"/>
  <c r="N42" i="1"/>
  <c r="BB113" i="1"/>
  <c r="BB114" i="1" s="1"/>
  <c r="BB42" i="1"/>
  <c r="W113" i="1"/>
  <c r="W114" i="1" s="1"/>
  <c r="W42" i="1"/>
  <c r="CH113" i="1"/>
  <c r="CH114" i="1" s="1"/>
  <c r="CH42" i="1"/>
  <c r="CB113" i="1"/>
  <c r="CB114" i="1" s="1"/>
  <c r="CB42" i="1"/>
  <c r="BS113" i="1"/>
  <c r="BS114" i="1" s="1"/>
  <c r="BS42" i="1"/>
  <c r="BA113" i="1"/>
  <c r="BA114" i="1" s="1"/>
  <c r="BA42" i="1"/>
  <c r="CD113" i="1"/>
  <c r="CD114" i="1" s="1"/>
  <c r="CD42" i="1"/>
  <c r="AH113" i="1"/>
  <c r="AH114" i="1" s="1"/>
  <c r="AH42" i="1"/>
  <c r="CJ113" i="1"/>
  <c r="CJ114" i="1" s="1"/>
  <c r="CJ42" i="1"/>
  <c r="AB113" i="1"/>
  <c r="AB114" i="1" s="1"/>
  <c r="AB42" i="1"/>
  <c r="CL113" i="1"/>
  <c r="CL114" i="1" s="1"/>
  <c r="CL42" i="1"/>
  <c r="CO113" i="1"/>
  <c r="CO114" i="1" s="1"/>
  <c r="CO42" i="1"/>
  <c r="CU113" i="1"/>
  <c r="CU114" i="1" s="1"/>
  <c r="CU42" i="1"/>
  <c r="V113" i="1"/>
  <c r="V114" i="1" s="1"/>
  <c r="V42" i="1"/>
  <c r="CG113" i="1"/>
  <c r="CG114" i="1" s="1"/>
  <c r="CG42" i="1"/>
  <c r="CI113" i="1"/>
  <c r="CI114" i="1" s="1"/>
  <c r="CI42" i="1"/>
  <c r="AV113" i="1"/>
  <c r="AV114" i="1" s="1"/>
  <c r="AV42" i="1"/>
  <c r="Z113" i="1"/>
  <c r="Z114" i="1" s="1"/>
  <c r="Z42" i="1"/>
  <c r="BD42" i="1"/>
  <c r="BD113" i="1"/>
  <c r="BD114" i="1" s="1"/>
  <c r="O113" i="1"/>
  <c r="O114" i="1" s="1"/>
  <c r="O42" i="1"/>
  <c r="AD113" i="1"/>
  <c r="AD114" i="1" s="1"/>
  <c r="AD42" i="1"/>
  <c r="BE113" i="1"/>
  <c r="BE114" i="1" s="1"/>
  <c r="BE42" i="1"/>
  <c r="BH113" i="1"/>
  <c r="BH114" i="1" s="1"/>
  <c r="BH42" i="1"/>
  <c r="AE113" i="1"/>
  <c r="AE114" i="1" s="1"/>
  <c r="AE42" i="1"/>
  <c r="L92" i="1" l="1"/>
  <c r="L46" i="1" s="1"/>
  <c r="CH115" i="1"/>
  <c r="CH116" i="1" s="1"/>
  <c r="S115" i="1"/>
  <c r="S116" i="1" s="1"/>
  <c r="L115" i="1"/>
  <c r="L116" i="1" s="1"/>
  <c r="BX115" i="1"/>
  <c r="BX116" i="1" s="1"/>
  <c r="AK115" i="1"/>
  <c r="AK116" i="1" s="1"/>
  <c r="CC115" i="1"/>
  <c r="CC116" i="1" s="1"/>
  <c r="AQ115" i="1"/>
  <c r="AQ116" i="1" s="1"/>
  <c r="BH115" i="1"/>
  <c r="BH116" i="1" s="1"/>
  <c r="AV115" i="1"/>
  <c r="AV116" i="1" s="1"/>
  <c r="CG115" i="1"/>
  <c r="CG116" i="1" s="1"/>
  <c r="CL115" i="1"/>
  <c r="CL116" i="1" s="1"/>
  <c r="CJ115" i="1"/>
  <c r="CJ116" i="1" s="1"/>
  <c r="BS115" i="1"/>
  <c r="BS116" i="1" s="1"/>
  <c r="BC115" i="1"/>
  <c r="BC116" i="1" s="1"/>
  <c r="P115" i="1"/>
  <c r="P116" i="1" s="1"/>
  <c r="AA115" i="1"/>
  <c r="AA116" i="1" s="1"/>
  <c r="AY115" i="1"/>
  <c r="AY116" i="1" s="1"/>
  <c r="BP115" i="1"/>
  <c r="BP116" i="1" s="1"/>
  <c r="BJ92" i="1"/>
  <c r="BJ46" i="1" s="1"/>
  <c r="S92" i="1"/>
  <c r="S46" i="1" s="1"/>
  <c r="AD115" i="1"/>
  <c r="AD116" i="1" s="1"/>
  <c r="CU115" i="1"/>
  <c r="CU116" i="1" s="1"/>
  <c r="CD115" i="1"/>
  <c r="CD116" i="1" s="1"/>
  <c r="BE115" i="1"/>
  <c r="BE116" i="1" s="1"/>
  <c r="CO115" i="1"/>
  <c r="CO116" i="1" s="1"/>
  <c r="N115" i="1"/>
  <c r="N116" i="1" s="1"/>
  <c r="G115" i="1"/>
  <c r="G116" i="1" s="1"/>
  <c r="BB115" i="1"/>
  <c r="BB116" i="1" s="1"/>
  <c r="BY115" i="1"/>
  <c r="BY116" i="1" s="1"/>
  <c r="CE115" i="1"/>
  <c r="CE116" i="1" s="1"/>
  <c r="J115" i="1"/>
  <c r="J116" i="1" s="1"/>
  <c r="O115" i="1"/>
  <c r="O116" i="1" s="1"/>
  <c r="AB115" i="1"/>
  <c r="AB116" i="1" s="1"/>
  <c r="BA115" i="1"/>
  <c r="BA116" i="1" s="1"/>
  <c r="AZ115" i="1"/>
  <c r="AZ116" i="1" s="1"/>
  <c r="BU115" i="1"/>
  <c r="BU116" i="1" s="1"/>
  <c r="BI45" i="1"/>
  <c r="BD115" i="1"/>
  <c r="BD116" i="1" s="1"/>
  <c r="BN115" i="1"/>
  <c r="BN116" i="1" s="1"/>
  <c r="BJ115" i="1"/>
  <c r="BJ116" i="1" s="1"/>
  <c r="M115" i="1"/>
  <c r="M116" i="1" s="1"/>
  <c r="CJ92" i="1"/>
  <c r="CJ46" i="1" s="1"/>
  <c r="AE115" i="1"/>
  <c r="AE116" i="1" s="1"/>
  <c r="AX115" i="1"/>
  <c r="AX116" i="1" s="1"/>
  <c r="AO115" i="1"/>
  <c r="AO116" i="1" s="1"/>
  <c r="Z115" i="1"/>
  <c r="Z116" i="1" s="1"/>
  <c r="CI115" i="1"/>
  <c r="CI116" i="1" s="1"/>
  <c r="V115" i="1"/>
  <c r="V116" i="1" s="1"/>
  <c r="AH115" i="1"/>
  <c r="AH116" i="1" s="1"/>
  <c r="CB115" i="1"/>
  <c r="CB116" i="1" s="1"/>
  <c r="W115" i="1"/>
  <c r="W116" i="1" s="1"/>
  <c r="CS115" i="1"/>
  <c r="CS116" i="1" s="1"/>
  <c r="BL115" i="1"/>
  <c r="BL116" i="1" s="1"/>
  <c r="K115" i="1"/>
  <c r="K116" i="1" s="1"/>
  <c r="BG115" i="1"/>
  <c r="BG116" i="1" s="1"/>
  <c r="AT115" i="1"/>
  <c r="AT116" i="1" s="1"/>
  <c r="CV115" i="1"/>
  <c r="CV116" i="1" s="1"/>
  <c r="AS115" i="1"/>
  <c r="AS116" i="1" s="1"/>
  <c r="AW115" i="1"/>
  <c r="AW116" i="1" s="1"/>
  <c r="AN115" i="1"/>
  <c r="AN116" i="1" s="1"/>
  <c r="BQ115" i="1"/>
  <c r="BQ116" i="1" s="1"/>
  <c r="CW41" i="1"/>
  <c r="K45" i="1"/>
  <c r="K92" i="1"/>
  <c r="K46" i="1" s="1"/>
  <c r="BQ92" i="1"/>
  <c r="BQ46" i="1" s="1"/>
  <c r="BQ45" i="1"/>
  <c r="BU45" i="1"/>
  <c r="BU92" i="1"/>
  <c r="BU46" i="1" s="1"/>
  <c r="E12" i="1"/>
  <c r="AO12" i="1"/>
  <c r="BQ12" i="1"/>
  <c r="CW91" i="1"/>
  <c r="CW45" i="1" s="1"/>
  <c r="D12" i="1"/>
  <c r="CW72" i="1"/>
  <c r="AZ13" i="1" s="1"/>
  <c r="BI12" i="1"/>
  <c r="D46" i="1"/>
  <c r="CW71" i="1"/>
  <c r="AZ12" i="1"/>
  <c r="AY45" i="1"/>
  <c r="AY92" i="1"/>
  <c r="AY46" i="1" s="1"/>
  <c r="P12" i="1"/>
  <c r="BW92" i="1"/>
  <c r="BW46" i="1" s="1"/>
  <c r="BW45" i="1"/>
  <c r="D10" i="1"/>
  <c r="CW70" i="1"/>
  <c r="CW10" i="1" s="1"/>
  <c r="N12" i="1"/>
  <c r="CW54" i="1"/>
  <c r="AJ92" i="1"/>
  <c r="AJ46" i="1" s="1"/>
  <c r="AJ45" i="1"/>
  <c r="CH45" i="1"/>
  <c r="CH92" i="1"/>
  <c r="CH46" i="1" s="1"/>
  <c r="CN92" i="1"/>
  <c r="CN46" i="1" s="1"/>
  <c r="CN45" i="1"/>
  <c r="AF12" i="1"/>
  <c r="CM45" i="1"/>
  <c r="CM92" i="1"/>
  <c r="CM46" i="1" s="1"/>
  <c r="CW18" i="1"/>
  <c r="BY92" i="1"/>
  <c r="BY46" i="1" s="1"/>
  <c r="BY45" i="1"/>
  <c r="CW28" i="1"/>
  <c r="CW29" i="1" s="1"/>
  <c r="CW42" i="1"/>
  <c r="D113" i="1"/>
  <c r="D114" i="1" s="1"/>
  <c r="D115" i="1" s="1"/>
  <c r="D116" i="1" s="1"/>
  <c r="D42" i="1"/>
  <c r="AF13" i="1" l="1"/>
  <c r="N13" i="1"/>
  <c r="P13" i="1"/>
  <c r="CW92" i="1"/>
  <c r="CW46" i="1" s="1"/>
  <c r="AB13" i="1"/>
  <c r="CW13" i="1"/>
  <c r="CW12" i="1"/>
  <c r="CC13" i="1"/>
  <c r="BT13" i="1"/>
  <c r="BX13" i="1"/>
  <c r="O13" i="1"/>
  <c r="BK13" i="1"/>
  <c r="BH13" i="1"/>
  <c r="S13" i="1"/>
  <c r="CS13" i="1"/>
  <c r="AJ13" i="1"/>
  <c r="AH13" i="1"/>
  <c r="G13" i="1"/>
  <c r="AE13" i="1"/>
  <c r="BF13" i="1"/>
  <c r="BV13" i="1"/>
  <c r="CF13" i="1"/>
  <c r="BC13" i="1"/>
  <c r="BJ13" i="1"/>
  <c r="CL13" i="1"/>
  <c r="Q13" i="1"/>
  <c r="X13" i="1"/>
  <c r="BE13" i="1"/>
  <c r="CN13" i="1"/>
  <c r="CJ13" i="1"/>
  <c r="BN13" i="1"/>
  <c r="AC13" i="1"/>
  <c r="CD13" i="1"/>
  <c r="V13" i="1"/>
  <c r="AX13" i="1"/>
  <c r="CI13" i="1"/>
  <c r="L13" i="1"/>
  <c r="Y13" i="1"/>
  <c r="BG13" i="1"/>
  <c r="CA13" i="1"/>
  <c r="CU13" i="1"/>
  <c r="AU13" i="1"/>
  <c r="CV13" i="1"/>
  <c r="T13" i="1"/>
  <c r="K13" i="1"/>
  <c r="AT13" i="1"/>
  <c r="F13" i="1"/>
  <c r="CH13" i="1"/>
  <c r="AM13" i="1"/>
  <c r="H13" i="1"/>
  <c r="CM13" i="1"/>
  <c r="BW13" i="1"/>
  <c r="BU13" i="1"/>
  <c r="AL13" i="1"/>
  <c r="CB13" i="1"/>
  <c r="AV13" i="1"/>
  <c r="AW13" i="1"/>
  <c r="BB13" i="1"/>
  <c r="CG13" i="1"/>
  <c r="AN13" i="1"/>
  <c r="AA13" i="1"/>
  <c r="R13" i="1"/>
  <c r="CE13" i="1"/>
  <c r="BD13" i="1"/>
  <c r="AS13" i="1"/>
  <c r="CR13" i="1"/>
  <c r="J13" i="1"/>
  <c r="AP13" i="1"/>
  <c r="M13" i="1"/>
  <c r="CK13" i="1"/>
  <c r="BL13" i="1"/>
  <c r="W13" i="1"/>
  <c r="BS13" i="1"/>
  <c r="BO13" i="1"/>
  <c r="AY13" i="1"/>
  <c r="Z13" i="1"/>
  <c r="CQ13" i="1"/>
  <c r="U13" i="1"/>
  <c r="AI13" i="1"/>
  <c r="AG13" i="1"/>
  <c r="BP13" i="1"/>
  <c r="AQ13" i="1"/>
  <c r="AK13" i="1"/>
  <c r="I13" i="1"/>
  <c r="BA13" i="1"/>
  <c r="CP13" i="1"/>
  <c r="AD13" i="1"/>
  <c r="BR13" i="1"/>
  <c r="BY13" i="1"/>
  <c r="BM13" i="1"/>
  <c r="CT13" i="1"/>
  <c r="AR13" i="1"/>
  <c r="CO13" i="1"/>
  <c r="BZ13" i="1"/>
  <c r="BQ13" i="1"/>
  <c r="AO13" i="1"/>
  <c r="BI13" i="1"/>
  <c r="E13" i="1"/>
  <c r="CW11" i="1"/>
  <c r="D13" i="1"/>
  <c r="CW14" i="1" l="1"/>
</calcChain>
</file>

<file path=xl/comments1.xml><?xml version="1.0" encoding="utf-8"?>
<comments xmlns="http://schemas.openxmlformats.org/spreadsheetml/2006/main">
  <authors>
    <author>西田 真也</author>
    <author>吉見 崇</author>
    <author>knagai</author>
  </authors>
  <commentList>
    <comment ref="C9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西田 真也:</t>
        </r>
        <r>
          <rPr>
            <sz val="9"/>
            <color indexed="81"/>
            <rFont val="ＭＳ Ｐゴシック"/>
            <family val="3"/>
            <charset val="128"/>
          </rPr>
          <t xml:space="preserve">
納税通知が来ているものは、納税通知の数値
来ていないものは23年度の数値
通知が来ていないもので、当期取得したものは精算合意書の数値</t>
        </r>
      </text>
    </comment>
    <comment ref="AI97" authorId="1">
      <text>
        <r>
          <rPr>
            <b/>
            <sz val="9"/>
            <color indexed="81"/>
            <rFont val="ＭＳ Ｐゴシック"/>
            <family val="3"/>
            <charset val="128"/>
          </rPr>
          <t>吉見 崇:</t>
        </r>
        <r>
          <rPr>
            <sz val="9"/>
            <color indexed="81"/>
            <rFont val="ＭＳ Ｐゴシック"/>
            <family val="3"/>
            <charset val="128"/>
          </rPr>
          <t xml:space="preserve">
A47にA65増築部分も含まれているので、さらに加算する必要はない</t>
        </r>
      </text>
    </comment>
    <comment ref="CY97" authorId="2">
      <text>
        <r>
          <rPr>
            <b/>
            <sz val="9"/>
            <color indexed="81"/>
            <rFont val="ＭＳ Ｐゴシック"/>
            <family val="3"/>
            <charset val="128"/>
          </rPr>
          <t>knagai:</t>
        </r>
        <r>
          <rPr>
            <sz val="9"/>
            <color indexed="81"/>
            <rFont val="ＭＳ Ｐゴシック"/>
            <family val="3"/>
            <charset val="128"/>
          </rPr>
          <t xml:space="preserve">
checkは該当部分をExcelにて集計して確認した</t>
        </r>
      </text>
    </comment>
  </commentList>
</comments>
</file>

<file path=xl/sharedStrings.xml><?xml version="1.0" encoding="utf-8"?>
<sst xmlns="http://schemas.openxmlformats.org/spreadsheetml/2006/main" count="1241" uniqueCount="721">
  <si>
    <t>地域区分</t>
  </si>
  <si>
    <t>用途</t>
  </si>
  <si>
    <t>取得価格（百万円）</t>
    <rPh sb="0" eb="2">
      <t>シュトク</t>
    </rPh>
    <rPh sb="2" eb="4">
      <t>カカク</t>
    </rPh>
    <rPh sb="5" eb="8">
      <t>ヒャクマンエン</t>
    </rPh>
    <phoneticPr fontId="2"/>
  </si>
  <si>
    <t>期末評価額（百万円）</t>
    <rPh sb="0" eb="2">
      <t>キマツ</t>
    </rPh>
    <rPh sb="2" eb="5">
      <t>ヒョウカガク</t>
    </rPh>
    <phoneticPr fontId="2"/>
  </si>
  <si>
    <t>東京経済圏</t>
    <rPh sb="0" eb="2">
      <t>トウキョウ</t>
    </rPh>
    <rPh sb="2" eb="5">
      <t>ケイザイケン</t>
    </rPh>
    <phoneticPr fontId="2"/>
  </si>
  <si>
    <t>②賃貸事業費用合計　（千円）</t>
    <rPh sb="1" eb="3">
      <t>チンタイ</t>
    </rPh>
    <rPh sb="3" eb="5">
      <t>ジギョウ</t>
    </rPh>
    <rPh sb="5" eb="7">
      <t>ヒヨウ</t>
    </rPh>
    <rPh sb="7" eb="9">
      <t>ゴウケイ</t>
    </rPh>
    <rPh sb="11" eb="13">
      <t>センエン</t>
    </rPh>
    <phoneticPr fontId="2"/>
  </si>
  <si>
    <t xml:space="preserve">      管理委託費</t>
    <rPh sb="6" eb="8">
      <t>カンリ</t>
    </rPh>
    <rPh sb="8" eb="10">
      <t>イタク</t>
    </rPh>
    <rPh sb="10" eb="11">
      <t>ヒ</t>
    </rPh>
    <phoneticPr fontId="2"/>
  </si>
  <si>
    <t xml:space="preserve">      公租公課</t>
    <rPh sb="6" eb="8">
      <t>コウソ</t>
    </rPh>
    <rPh sb="8" eb="10">
      <t>コウカ</t>
    </rPh>
    <phoneticPr fontId="2"/>
  </si>
  <si>
    <t xml:space="preserve">      水道光熱費</t>
    <rPh sb="6" eb="8">
      <t>スイドウ</t>
    </rPh>
    <rPh sb="8" eb="11">
      <t>コウネツヒ</t>
    </rPh>
    <phoneticPr fontId="2"/>
  </si>
  <si>
    <t xml:space="preserve">      修繕費</t>
    <rPh sb="6" eb="9">
      <t>シュウゼンヒ</t>
    </rPh>
    <phoneticPr fontId="2"/>
  </si>
  <si>
    <t xml:space="preserve">      保険料</t>
    <rPh sb="6" eb="9">
      <t>ホケンリョウ</t>
    </rPh>
    <phoneticPr fontId="2"/>
  </si>
  <si>
    <t>賃貸可能面積(㎡）</t>
    <rPh sb="0" eb="2">
      <t>チンタイ</t>
    </rPh>
    <rPh sb="2" eb="4">
      <t>カノウ</t>
    </rPh>
    <rPh sb="4" eb="6">
      <t>メンセキ</t>
    </rPh>
    <phoneticPr fontId="2"/>
  </si>
  <si>
    <t>賃貸面積（㎡)</t>
    <rPh sb="0" eb="2">
      <t>チンタイ</t>
    </rPh>
    <rPh sb="2" eb="4">
      <t>メンセキ</t>
    </rPh>
    <phoneticPr fontId="2"/>
  </si>
  <si>
    <t>①総賃貸事業収入合計　（千円）</t>
    <rPh sb="1" eb="2">
      <t>ソウ</t>
    </rPh>
    <rPh sb="2" eb="4">
      <t>チンタイ</t>
    </rPh>
    <rPh sb="4" eb="6">
      <t>ジギョウ</t>
    </rPh>
    <rPh sb="6" eb="8">
      <t>シュウニュウ</t>
    </rPh>
    <rPh sb="8" eb="10">
      <t>ゴウケイ</t>
    </rPh>
    <rPh sb="12" eb="14">
      <t>センエン</t>
    </rPh>
    <phoneticPr fontId="2"/>
  </si>
  <si>
    <t>⑤賃貸事業利益（＝③-④） （千円）</t>
    <rPh sb="1" eb="3">
      <t>チンタイ</t>
    </rPh>
    <rPh sb="3" eb="5">
      <t>ジギョウ</t>
    </rPh>
    <rPh sb="5" eb="7">
      <t>リエキ</t>
    </rPh>
    <rPh sb="15" eb="17">
      <t>センエン</t>
    </rPh>
    <phoneticPr fontId="2"/>
  </si>
  <si>
    <t xml:space="preserve">      賃貸収入</t>
    <rPh sb="6" eb="8">
      <t>チンタイ</t>
    </rPh>
    <rPh sb="8" eb="10">
      <t>シュウニュウ</t>
    </rPh>
    <phoneticPr fontId="2"/>
  </si>
  <si>
    <t xml:space="preserve">      その他収入</t>
    <rPh sb="8" eb="9">
      <t>タ</t>
    </rPh>
    <rPh sb="9" eb="11">
      <t>シュウニュウ</t>
    </rPh>
    <phoneticPr fontId="2"/>
  </si>
  <si>
    <t>地方経済圏</t>
    <rPh sb="0" eb="2">
      <t>チホウ</t>
    </rPh>
    <rPh sb="2" eb="5">
      <t>ケイザイケン</t>
    </rPh>
    <phoneticPr fontId="2"/>
  </si>
  <si>
    <t>稼働率</t>
    <rPh sb="0" eb="2">
      <t>カドウ</t>
    </rPh>
    <rPh sb="2" eb="3">
      <t>リツ</t>
    </rPh>
    <phoneticPr fontId="2"/>
  </si>
  <si>
    <t>取得年月日</t>
    <rPh sb="0" eb="2">
      <t>シュトク</t>
    </rPh>
    <rPh sb="2" eb="5">
      <t>ネンガッピ</t>
    </rPh>
    <phoneticPr fontId="2"/>
  </si>
  <si>
    <t>住宅</t>
    <rPh sb="0" eb="2">
      <t>ジュウタク</t>
    </rPh>
    <phoneticPr fontId="2"/>
  </si>
  <si>
    <t>　 取得後12年間の見積累計額（千円）</t>
    <rPh sb="2" eb="4">
      <t>シュトク</t>
    </rPh>
    <rPh sb="4" eb="5">
      <t>ゴ</t>
    </rPh>
    <rPh sb="7" eb="8">
      <t>ネン</t>
    </rPh>
    <rPh sb="8" eb="9">
      <t>カン</t>
    </rPh>
    <rPh sb="10" eb="12">
      <t>ミツ</t>
    </rPh>
    <rPh sb="12" eb="14">
      <t>ルイケイ</t>
    </rPh>
    <rPh sb="14" eb="15">
      <t>ガク</t>
    </rPh>
    <rPh sb="16" eb="18">
      <t>センエン</t>
    </rPh>
    <phoneticPr fontId="2"/>
  </si>
  <si>
    <t>長期修繕工事</t>
    <rPh sb="0" eb="2">
      <t>チョウキ</t>
    </rPh>
    <rPh sb="2" eb="4">
      <t>シュウゼン</t>
    </rPh>
    <rPh sb="4" eb="6">
      <t>コウジ</t>
    </rPh>
    <phoneticPr fontId="2"/>
  </si>
  <si>
    <t xml:space="preserve">        構成比率</t>
    <rPh sb="8" eb="10">
      <t>コウセイ</t>
    </rPh>
    <rPh sb="10" eb="12">
      <t>ヒリツ</t>
    </rPh>
    <phoneticPr fontId="2"/>
  </si>
  <si>
    <t>④減価償却費　　　　　　　　　（千円）　</t>
    <rPh sb="1" eb="3">
      <t>ゲンカ</t>
    </rPh>
    <rPh sb="3" eb="5">
      <t>ショウキャク</t>
    </rPh>
    <rPh sb="5" eb="6">
      <t>ヒ</t>
    </rPh>
    <rPh sb="16" eb="18">
      <t>センエン</t>
    </rPh>
    <phoneticPr fontId="2"/>
  </si>
  <si>
    <t>③ＮＯＩ　（＝①-②）　　　　　　（千円）</t>
    <rPh sb="18" eb="20">
      <t>センエン</t>
    </rPh>
    <phoneticPr fontId="2"/>
  </si>
  <si>
    <t>⑥資本的支出　　　　　　　　　（千円）</t>
    <rPh sb="1" eb="4">
      <t>シホンテキ</t>
    </rPh>
    <rPh sb="4" eb="6">
      <t>シシュツ</t>
    </rPh>
    <rPh sb="16" eb="18">
      <t>センエン</t>
    </rPh>
    <phoneticPr fontId="2"/>
  </si>
  <si>
    <t>⑦ＮＣＦ （＝③-⑥） 　　　　　（千円）</t>
    <rPh sb="18" eb="20">
      <t>センエン</t>
    </rPh>
    <phoneticPr fontId="2"/>
  </si>
  <si>
    <t xml:space="preserve">          参考：上記 年平均額</t>
    <rPh sb="10" eb="12">
      <t>サンコウ</t>
    </rPh>
    <rPh sb="13" eb="15">
      <t>ジョウキ</t>
    </rPh>
    <rPh sb="16" eb="19">
      <t>ネンヘイキン</t>
    </rPh>
    <rPh sb="19" eb="20">
      <t>ガク</t>
    </rPh>
    <phoneticPr fontId="2"/>
  </si>
  <si>
    <t>貸借対照表計上額（百万円）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"/>
  </si>
  <si>
    <t xml:space="preserve">      信託報酬・その他</t>
    <rPh sb="6" eb="8">
      <t>シンタク</t>
    </rPh>
    <rPh sb="8" eb="10">
      <t>ホウシュウ</t>
    </rPh>
    <rPh sb="13" eb="14">
      <t>タ</t>
    </rPh>
    <phoneticPr fontId="2"/>
  </si>
  <si>
    <t xml:space="preserve">          参考： 総賃貸事業収入比</t>
    <rPh sb="10" eb="12">
      <t>サンコウ</t>
    </rPh>
    <rPh sb="14" eb="15">
      <t>ソウ</t>
    </rPh>
    <rPh sb="15" eb="17">
      <t>チンタイ</t>
    </rPh>
    <rPh sb="17" eb="19">
      <t>ジギョウ</t>
    </rPh>
    <rPh sb="19" eb="21">
      <t>シュウニュウ</t>
    </rPh>
    <rPh sb="21" eb="22">
      <t>ヒ</t>
    </rPh>
    <phoneticPr fontId="2"/>
  </si>
  <si>
    <t>固都税勘案後 経費率概算</t>
    <rPh sb="0" eb="3">
      <t>コトゼイ</t>
    </rPh>
    <rPh sb="3" eb="5">
      <t>カンアン</t>
    </rPh>
    <rPh sb="5" eb="6">
      <t>ゴ</t>
    </rPh>
    <rPh sb="7" eb="9">
      <t>ケイヒ</t>
    </rPh>
    <rPh sb="9" eb="10">
      <t>リツ</t>
    </rPh>
    <rPh sb="10" eb="12">
      <t>ガイサン</t>
    </rPh>
    <phoneticPr fontId="2"/>
  </si>
  <si>
    <t>経費率（＝②／①）</t>
    <rPh sb="0" eb="2">
      <t>ケイヒ</t>
    </rPh>
    <rPh sb="2" eb="3">
      <t>リツ</t>
    </rPh>
    <phoneticPr fontId="2"/>
  </si>
  <si>
    <t>　　取得金額加重平均　運用日数試算</t>
    <rPh sb="2" eb="4">
      <t>シュトク</t>
    </rPh>
    <rPh sb="4" eb="6">
      <t>キンガク</t>
    </rPh>
    <rPh sb="6" eb="8">
      <t>カジュウ</t>
    </rPh>
    <rPh sb="8" eb="10">
      <t>ヘイキン</t>
    </rPh>
    <rPh sb="11" eb="13">
      <t>ウンヨウ</t>
    </rPh>
    <rPh sb="13" eb="15">
      <t>ニッスウ</t>
    </rPh>
    <rPh sb="15" eb="17">
      <t>シサン</t>
    </rPh>
    <phoneticPr fontId="2"/>
  </si>
  <si>
    <t>　　NOI利回り（③/取得価格）…年</t>
    <rPh sb="5" eb="7">
      <t>リマワ</t>
    </rPh>
    <rPh sb="11" eb="13">
      <t>シュトク</t>
    </rPh>
    <rPh sb="13" eb="15">
      <t>カカク</t>
    </rPh>
    <rPh sb="17" eb="18">
      <t>ネン</t>
    </rPh>
    <phoneticPr fontId="2"/>
  </si>
  <si>
    <t>　　NOI利回り（③-固都税/取得価格）…年</t>
    <rPh sb="11" eb="14">
      <t>コトゼイ</t>
    </rPh>
    <rPh sb="21" eb="22">
      <t>ネン</t>
    </rPh>
    <phoneticPr fontId="2"/>
  </si>
  <si>
    <t>価格情報</t>
    <rPh sb="0" eb="2">
      <t>カカク</t>
    </rPh>
    <rPh sb="2" eb="4">
      <t>ジョウホウ</t>
    </rPh>
    <phoneticPr fontId="2"/>
  </si>
  <si>
    <t>賃貸借情報</t>
    <rPh sb="0" eb="3">
      <t>チンタイシャク</t>
    </rPh>
    <rPh sb="3" eb="5">
      <t>ジョウホウ</t>
    </rPh>
    <phoneticPr fontId="2"/>
  </si>
  <si>
    <t>参考情報</t>
    <rPh sb="0" eb="2">
      <t>サンコウ</t>
    </rPh>
    <rPh sb="2" eb="4">
      <t>ジョウホウ</t>
    </rPh>
    <phoneticPr fontId="2"/>
  </si>
  <si>
    <t>都市型商業施設</t>
    <rPh sb="0" eb="3">
      <t>トシガタ</t>
    </rPh>
    <rPh sb="3" eb="5">
      <t>ショウギョウ</t>
    </rPh>
    <rPh sb="5" eb="7">
      <t>シセツ</t>
    </rPh>
    <phoneticPr fontId="2"/>
  </si>
  <si>
    <t>から減価償却費（81600）を控除</t>
    <rPh sb="2" eb="4">
      <t>ゲンカ</t>
    </rPh>
    <rPh sb="4" eb="6">
      <t>ショウキャク</t>
    </rPh>
    <rPh sb="6" eb="7">
      <t>ヒ</t>
    </rPh>
    <rPh sb="15" eb="17">
      <t>コウジョ</t>
    </rPh>
    <phoneticPr fontId="2"/>
  </si>
  <si>
    <t>経費率（＝②／①）</t>
  </si>
  <si>
    <t>固都税勘案後 経費率概算</t>
  </si>
  <si>
    <t xml:space="preserve">          参考：上記 年平均額</t>
  </si>
  <si>
    <t>合計</t>
    <rPh sb="0" eb="2">
      <t>ゴウケイ</t>
    </rPh>
    <phoneticPr fontId="2"/>
  </si>
  <si>
    <t>構成比率</t>
    <phoneticPr fontId="2"/>
  </si>
  <si>
    <t>賃貸収入</t>
    <phoneticPr fontId="2"/>
  </si>
  <si>
    <t>その他収入</t>
    <phoneticPr fontId="2"/>
  </si>
  <si>
    <t>法定点検費</t>
    <rPh sb="0" eb="2">
      <t>ホウテイ</t>
    </rPh>
    <rPh sb="2" eb="4">
      <t>テンケン</t>
    </rPh>
    <rPh sb="4" eb="5">
      <t>ヒ</t>
    </rPh>
    <phoneticPr fontId="2"/>
  </si>
  <si>
    <t>PM報酬</t>
    <rPh sb="2" eb="4">
      <t>ホウシュウ</t>
    </rPh>
    <phoneticPr fontId="2"/>
  </si>
  <si>
    <t>a0401</t>
    <phoneticPr fontId="2"/>
  </si>
  <si>
    <t>a0581</t>
    <phoneticPr fontId="2"/>
  </si>
  <si>
    <t>a0461</t>
    <phoneticPr fontId="2"/>
  </si>
  <si>
    <t>a0371</t>
    <phoneticPr fontId="2"/>
  </si>
  <si>
    <t>a0321</t>
    <phoneticPr fontId="2"/>
  </si>
  <si>
    <t>a0131</t>
    <phoneticPr fontId="2"/>
  </si>
  <si>
    <t>a0011</t>
    <phoneticPr fontId="2"/>
  </si>
  <si>
    <t>a0161</t>
    <phoneticPr fontId="2"/>
  </si>
  <si>
    <t>a0531</t>
    <phoneticPr fontId="2"/>
  </si>
  <si>
    <t>a0471</t>
    <phoneticPr fontId="2"/>
  </si>
  <si>
    <t>a0171</t>
    <phoneticPr fontId="2"/>
  </si>
  <si>
    <t>a0031</t>
    <phoneticPr fontId="2"/>
  </si>
  <si>
    <t>a0391</t>
    <phoneticPr fontId="2"/>
  </si>
  <si>
    <t>a0301</t>
    <phoneticPr fontId="2"/>
  </si>
  <si>
    <t>a0481</t>
    <phoneticPr fontId="2"/>
  </si>
  <si>
    <t>a0041</t>
    <phoneticPr fontId="2"/>
  </si>
  <si>
    <t>a0191</t>
    <phoneticPr fontId="2"/>
  </si>
  <si>
    <t>a0451</t>
    <phoneticPr fontId="2"/>
  </si>
  <si>
    <t>a0291</t>
    <phoneticPr fontId="2"/>
  </si>
  <si>
    <t>a0201</t>
    <phoneticPr fontId="2"/>
  </si>
  <si>
    <t>a0561</t>
    <phoneticPr fontId="2"/>
  </si>
  <si>
    <t>a0211</t>
    <phoneticPr fontId="2"/>
  </si>
  <si>
    <t>a0051</t>
    <phoneticPr fontId="2"/>
  </si>
  <si>
    <t>a0221</t>
    <phoneticPr fontId="2"/>
  </si>
  <si>
    <t>a0061</t>
    <phoneticPr fontId="2"/>
  </si>
  <si>
    <t>a0501</t>
    <phoneticPr fontId="2"/>
  </si>
  <si>
    <t>a0271</t>
    <phoneticPr fontId="2"/>
  </si>
  <si>
    <t>a0511</t>
    <phoneticPr fontId="2"/>
  </si>
  <si>
    <t>a0411</t>
    <phoneticPr fontId="2"/>
  </si>
  <si>
    <t>a0071</t>
    <phoneticPr fontId="2"/>
  </si>
  <si>
    <t>a0141</t>
    <phoneticPr fontId="2"/>
  </si>
  <si>
    <t>a0541</t>
    <phoneticPr fontId="2"/>
  </si>
  <si>
    <t>a0551</t>
    <phoneticPr fontId="2"/>
  </si>
  <si>
    <t>a0331</t>
    <phoneticPr fontId="2"/>
  </si>
  <si>
    <t>a0571</t>
    <phoneticPr fontId="2"/>
  </si>
  <si>
    <t>a0081</t>
    <phoneticPr fontId="2"/>
  </si>
  <si>
    <t>a0261</t>
    <phoneticPr fontId="2"/>
  </si>
  <si>
    <t>a0381</t>
    <phoneticPr fontId="2"/>
  </si>
  <si>
    <t>a0311</t>
    <phoneticPr fontId="2"/>
  </si>
  <si>
    <t>a0521</t>
    <phoneticPr fontId="2"/>
  </si>
  <si>
    <t>a0341</t>
    <phoneticPr fontId="2"/>
  </si>
  <si>
    <t>a0351</t>
    <phoneticPr fontId="2"/>
  </si>
  <si>
    <t>a0121</t>
    <phoneticPr fontId="2"/>
  </si>
  <si>
    <t>a0421</t>
    <phoneticPr fontId="2"/>
  </si>
  <si>
    <t>a0441</t>
    <phoneticPr fontId="2"/>
  </si>
  <si>
    <t>b0191</t>
    <phoneticPr fontId="2"/>
  </si>
  <si>
    <t>c0011</t>
    <phoneticPr fontId="2"/>
  </si>
  <si>
    <t>c0021</t>
    <phoneticPr fontId="2"/>
  </si>
  <si>
    <t>【参考情報】</t>
    <phoneticPr fontId="2"/>
  </si>
  <si>
    <t>オフィスビル</t>
    <phoneticPr fontId="2"/>
  </si>
  <si>
    <t xml:space="preserve">　　 </t>
    <phoneticPr fontId="2"/>
  </si>
  <si>
    <t>取得価格（円）</t>
    <phoneticPr fontId="2"/>
  </si>
  <si>
    <t>貸借対照表計上額（円）</t>
    <phoneticPr fontId="2"/>
  </si>
  <si>
    <t>期末評価額（円）</t>
    <phoneticPr fontId="2"/>
  </si>
  <si>
    <t>①総賃貸事業収入合計　（円）</t>
    <phoneticPr fontId="2"/>
  </si>
  <si>
    <t>②賃貸事業費用合計　（円）</t>
    <phoneticPr fontId="2"/>
  </si>
  <si>
    <t>管理委託費</t>
    <phoneticPr fontId="2"/>
  </si>
  <si>
    <t>公租公課</t>
    <phoneticPr fontId="2"/>
  </si>
  <si>
    <t>水道光熱費</t>
    <phoneticPr fontId="2"/>
  </si>
  <si>
    <t>修繕費</t>
    <phoneticPr fontId="2"/>
  </si>
  <si>
    <t>保険料</t>
    <phoneticPr fontId="2"/>
  </si>
  <si>
    <t>信託報酬・その他</t>
    <phoneticPr fontId="2"/>
  </si>
  <si>
    <t>③ＮＯＩ　（＝①-②）　　　　　　（円）</t>
    <phoneticPr fontId="2"/>
  </si>
  <si>
    <t>④減価償却費　　　　　　　　　（円）　</t>
    <phoneticPr fontId="2"/>
  </si>
  <si>
    <t>⑤賃貸事業利益（＝③-④） （円）</t>
    <phoneticPr fontId="2"/>
  </si>
  <si>
    <t>⑥資本的支出　　　　　　　　　（円）</t>
    <phoneticPr fontId="2"/>
  </si>
  <si>
    <t>⑦ＮＣＦ （＝③-⑥） 　　　　　（円）</t>
    <phoneticPr fontId="2"/>
  </si>
  <si>
    <t>②のうちＰＭ報酬（賃貸管理業務報酬）（円）</t>
    <phoneticPr fontId="2"/>
  </si>
  <si>
    <t>　 取得後12年間の見積累計額（円）</t>
    <phoneticPr fontId="2"/>
  </si>
  <si>
    <t>a0601</t>
    <phoneticPr fontId="2"/>
  </si>
  <si>
    <t>A</t>
    <phoneticPr fontId="2"/>
  </si>
  <si>
    <t>a0611</t>
    <phoneticPr fontId="2"/>
  </si>
  <si>
    <t>a0591</t>
    <phoneticPr fontId="2"/>
  </si>
  <si>
    <t>虎ノ門東洋ビル</t>
  </si>
  <si>
    <t>飛栄九段北ビル</t>
  </si>
  <si>
    <t>東伸24ビル</t>
  </si>
  <si>
    <t>原宿ＦＦビル</t>
  </si>
  <si>
    <t>新都心丸善ビル</t>
  </si>
  <si>
    <t>神田木原ビル</t>
  </si>
  <si>
    <t>烏丸ビル</t>
  </si>
  <si>
    <t>ＫＤＸ
晴海ビル</t>
    <phoneticPr fontId="2"/>
  </si>
  <si>
    <t>ＫＤＸ
芝大門ビル</t>
    <phoneticPr fontId="2"/>
  </si>
  <si>
    <t>ＫＤＸ
麹町ビル</t>
    <phoneticPr fontId="2"/>
  </si>
  <si>
    <t>ＫＤＸ
日本橋313ビル</t>
    <phoneticPr fontId="2"/>
  </si>
  <si>
    <t>ＫＤＸ
新横浜381ビル</t>
    <phoneticPr fontId="2"/>
  </si>
  <si>
    <t>ＫＤＸ
虎ノ門ビル</t>
    <phoneticPr fontId="2"/>
  </si>
  <si>
    <t>ＫＤＸ
八丁堀ビル</t>
    <phoneticPr fontId="2"/>
  </si>
  <si>
    <t>ＫＤＸ
浜松町ビル</t>
    <phoneticPr fontId="2"/>
  </si>
  <si>
    <t>ＫＤＸ
茅場町ビル</t>
    <phoneticPr fontId="2"/>
  </si>
  <si>
    <t>ＫＤＸ
神保町ビル</t>
    <phoneticPr fontId="2"/>
  </si>
  <si>
    <t>ＫＤＸ
新橋ビル</t>
    <phoneticPr fontId="2"/>
  </si>
  <si>
    <t>ＫＤＸ
中野坂上ビル</t>
    <phoneticPr fontId="2"/>
  </si>
  <si>
    <t>ＫＤＸ
新横浜ビル</t>
    <phoneticPr fontId="2"/>
  </si>
  <si>
    <t>ＫＤＸ
鍛冶町ビル</t>
    <phoneticPr fontId="2"/>
  </si>
  <si>
    <t>ＫＤＸ
新宿286ビル</t>
    <phoneticPr fontId="2"/>
  </si>
  <si>
    <t>ＫＤＸ
船橋ビル</t>
    <phoneticPr fontId="2"/>
  </si>
  <si>
    <t>ＫＤＸ
浜松町第2ビル</t>
    <phoneticPr fontId="2"/>
  </si>
  <si>
    <t>ＫＤＸ
御徒町ビル</t>
    <phoneticPr fontId="2"/>
  </si>
  <si>
    <t>ＫＤＸ
五番町ビル</t>
    <phoneticPr fontId="2"/>
  </si>
  <si>
    <t>ＫＤＸ
岩本町ビル</t>
    <phoneticPr fontId="2"/>
  </si>
  <si>
    <t>ＫＤＸ
木場ビル</t>
    <phoneticPr fontId="2"/>
  </si>
  <si>
    <t>ＫＤＸ
神田三崎町ビル</t>
    <phoneticPr fontId="2"/>
  </si>
  <si>
    <t>ＫＤＸ
本厚木ビル</t>
    <phoneticPr fontId="2"/>
  </si>
  <si>
    <t>ＫＤＸ
八王子ビル</t>
    <phoneticPr fontId="2"/>
  </si>
  <si>
    <t>ポルタス・
センタービル</t>
    <phoneticPr fontId="2"/>
  </si>
  <si>
    <t>ＫＤＸ
博多南ビル</t>
    <phoneticPr fontId="2"/>
  </si>
  <si>
    <t>ＫＤＸ
北浜ビル</t>
    <phoneticPr fontId="2"/>
  </si>
  <si>
    <t>ＫＤＸ
仙台ビル</t>
    <phoneticPr fontId="2"/>
  </si>
  <si>
    <t>レジデンス
シャルマン月島</t>
    <phoneticPr fontId="2"/>
  </si>
  <si>
    <t>ＫＤＸ
代々木ビル</t>
    <phoneticPr fontId="2"/>
  </si>
  <si>
    <t>東茅場町
有楽ビル</t>
    <phoneticPr fontId="2"/>
  </si>
  <si>
    <t>担保対象</t>
    <rPh sb="0" eb="2">
      <t>タンポ</t>
    </rPh>
    <rPh sb="2" eb="4">
      <t>タイショウ</t>
    </rPh>
    <phoneticPr fontId="2"/>
  </si>
  <si>
    <t>ＫＤＸ
名古屋栄ビル</t>
    <phoneticPr fontId="2"/>
  </si>
  <si>
    <t>a0621</t>
    <phoneticPr fontId="2"/>
  </si>
  <si>
    <t>小石川ＴＧビル</t>
    <rPh sb="0" eb="3">
      <t>コイシカワ</t>
    </rPh>
    <phoneticPr fontId="2"/>
  </si>
  <si>
    <t>五反田ＴＧビル</t>
    <rPh sb="0" eb="3">
      <t>ゴタンダ</t>
    </rPh>
    <phoneticPr fontId="2"/>
  </si>
  <si>
    <t>a0631</t>
    <phoneticPr fontId="2"/>
  </si>
  <si>
    <t>a0641</t>
    <phoneticPr fontId="2"/>
  </si>
  <si>
    <t>ＫＤＸ
日本橋216ビル</t>
    <rPh sb="4" eb="7">
      <t>ニホンバシ</t>
    </rPh>
    <phoneticPr fontId="2"/>
  </si>
  <si>
    <t>a0661</t>
    <phoneticPr fontId="2"/>
  </si>
  <si>
    <t>固都税採用額</t>
    <rPh sb="0" eb="1">
      <t>コ</t>
    </rPh>
    <rPh sb="1" eb="2">
      <t>ト</t>
    </rPh>
    <rPh sb="2" eb="3">
      <t>ゼイ</t>
    </rPh>
    <rPh sb="3" eb="5">
      <t>サイヨウ</t>
    </rPh>
    <rPh sb="5" eb="6">
      <t>ガク</t>
    </rPh>
    <phoneticPr fontId="2"/>
  </si>
  <si>
    <t>テナント総数</t>
    <rPh sb="4" eb="5">
      <t>ソウ</t>
    </rPh>
    <rPh sb="5" eb="6">
      <t>スウ</t>
    </rPh>
    <phoneticPr fontId="2"/>
  </si>
  <si>
    <t>aa</t>
    <phoneticPr fontId="2"/>
  </si>
  <si>
    <t>ab</t>
    <phoneticPr fontId="2"/>
  </si>
  <si>
    <t>ba</t>
    <phoneticPr fontId="2"/>
  </si>
  <si>
    <t>ca</t>
    <phoneticPr fontId="2"/>
  </si>
  <si>
    <t>②のうちＰＭ報酬（賃貸管理業務報酬等）（千円）</t>
    <rPh sb="6" eb="8">
      <t>ホウシュウ</t>
    </rPh>
    <rPh sb="9" eb="11">
      <t>チンタイ</t>
    </rPh>
    <rPh sb="11" eb="13">
      <t>カンリ</t>
    </rPh>
    <rPh sb="13" eb="15">
      <t>ギョウム</t>
    </rPh>
    <rPh sb="15" eb="17">
      <t>ホウシュウ</t>
    </rPh>
    <rPh sb="17" eb="18">
      <t>トウ</t>
    </rPh>
    <rPh sb="20" eb="22">
      <t>センエン</t>
    </rPh>
    <phoneticPr fontId="2"/>
  </si>
  <si>
    <t>a0671</t>
    <phoneticPr fontId="2"/>
  </si>
  <si>
    <t>a0681</t>
    <phoneticPr fontId="2"/>
  </si>
  <si>
    <t>a0691</t>
    <phoneticPr fontId="2"/>
  </si>
  <si>
    <t>a0701</t>
    <phoneticPr fontId="2"/>
  </si>
  <si>
    <t>ab</t>
    <phoneticPr fontId="2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</si>
  <si>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</si>
  <si>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a0711</t>
    <phoneticPr fontId="2"/>
  </si>
  <si>
    <t>a0721</t>
    <phoneticPr fontId="2"/>
  </si>
  <si>
    <t>a0731</t>
    <phoneticPr fontId="2"/>
  </si>
  <si>
    <t>a0741</t>
    <phoneticPr fontId="2"/>
  </si>
  <si>
    <t>ＫＤＸ
飯田橋ビル</t>
    <rPh sb="4" eb="7">
      <t>イイダバシ</t>
    </rPh>
    <phoneticPr fontId="2"/>
  </si>
  <si>
    <t>ＫＤＸ
東品川ビル</t>
    <rPh sb="4" eb="5">
      <t>ヒガシ</t>
    </rPh>
    <rPh sb="5" eb="7">
      <t>シナガワ</t>
    </rPh>
    <phoneticPr fontId="2"/>
  </si>
  <si>
    <t>ＫＤＸ
日本橋本町ビル</t>
    <rPh sb="4" eb="7">
      <t>ニホンバシ</t>
    </rPh>
    <rPh sb="7" eb="9">
      <t>ホンチョウ</t>
    </rPh>
    <phoneticPr fontId="2"/>
  </si>
  <si>
    <t>ＫＤＸ
銀座一丁目ビル</t>
    <rPh sb="4" eb="6">
      <t>ギンザ</t>
    </rPh>
    <rPh sb="6" eb="9">
      <t>イッチョウメ</t>
    </rPh>
    <phoneticPr fontId="2"/>
  </si>
  <si>
    <t>ＫＤＸ
箱崎ビル</t>
    <rPh sb="4" eb="6">
      <t>ハコザキ</t>
    </rPh>
    <phoneticPr fontId="2"/>
  </si>
  <si>
    <t>ＫＤＸ
新日本橋ビル</t>
    <rPh sb="4" eb="5">
      <t>シン</t>
    </rPh>
    <rPh sb="5" eb="8">
      <t>ニホンバシ</t>
    </rPh>
    <phoneticPr fontId="2"/>
  </si>
  <si>
    <t>ＫＤＸ
恵比寿ビル</t>
    <rPh sb="4" eb="7">
      <t>エビス</t>
    </rPh>
    <phoneticPr fontId="2"/>
  </si>
  <si>
    <t>信託建設仮勘定</t>
    <rPh sb="0" eb="2">
      <t>シンタク</t>
    </rPh>
    <rPh sb="2" eb="4">
      <t>ケンセツ</t>
    </rPh>
    <rPh sb="4" eb="7">
      <t>カリカンジョウ</t>
    </rPh>
    <phoneticPr fontId="2"/>
  </si>
  <si>
    <t>←信託建設仮勘定など注意（108行目参照）</t>
    <rPh sb="1" eb="3">
      <t>シンタク</t>
    </rPh>
    <rPh sb="3" eb="5">
      <t>ケンセツ</t>
    </rPh>
    <rPh sb="5" eb="8">
      <t>カリカンジョウ</t>
    </rPh>
    <rPh sb="10" eb="12">
      <t>チュウイ</t>
    </rPh>
    <rPh sb="16" eb="18">
      <t>ギョウメ</t>
    </rPh>
    <rPh sb="18" eb="20">
      <t>サンショウ</t>
    </rPh>
    <phoneticPr fontId="2"/>
  </si>
  <si>
    <t>物件番号</t>
    <rPh sb="0" eb="2">
      <t>ブッケン</t>
    </rPh>
    <rPh sb="2" eb="4">
      <t>バンゴウ</t>
    </rPh>
    <phoneticPr fontId="2"/>
  </si>
  <si>
    <t>-</t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</si>
  <si>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</si>
  <si>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a0751</t>
    <phoneticPr fontId="2"/>
  </si>
  <si>
    <t>a0781</t>
    <phoneticPr fontId="2"/>
  </si>
  <si>
    <t>a0791</t>
    <phoneticPr fontId="2"/>
  </si>
  <si>
    <t>a0821</t>
    <phoneticPr fontId="2"/>
  </si>
  <si>
    <t>その他</t>
    <rPh sb="2" eb="3">
      <t>タ</t>
    </rPh>
    <phoneticPr fontId="2"/>
  </si>
  <si>
    <t>※</t>
    <phoneticPr fontId="2"/>
  </si>
  <si>
    <t>固都税</t>
    <rPh sb="0" eb="3">
      <t>コトゼイ</t>
    </rPh>
    <phoneticPr fontId="2"/>
  </si>
  <si>
    <t>物件名称</t>
    <rPh sb="0" eb="2">
      <t>ブッケン</t>
    </rPh>
    <rPh sb="2" eb="4">
      <t>メイショウ</t>
    </rPh>
    <phoneticPr fontId="2"/>
  </si>
  <si>
    <t>ＫＤＸ
小林道修町ビル</t>
    <rPh sb="4" eb="6">
      <t>コバヤシ</t>
    </rPh>
    <rPh sb="6" eb="9">
      <t>ドショウマチ</t>
    </rPh>
    <phoneticPr fontId="2"/>
  </si>
  <si>
    <t>合計：</t>
    <rPh sb="0" eb="2">
      <t>ゴウケイ</t>
    </rPh>
    <phoneticPr fontId="2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</si>
  <si>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</si>
  <si>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a0831</t>
    <phoneticPr fontId="2"/>
  </si>
  <si>
    <t>a0841</t>
    <phoneticPr fontId="2"/>
  </si>
  <si>
    <t>a0851</t>
    <phoneticPr fontId="2"/>
  </si>
  <si>
    <t>物件の並び順を用途、地域区分毎に物件番号順に記載しています。</t>
    <rPh sb="0" eb="2">
      <t>ブッケン</t>
    </rPh>
    <rPh sb="3" eb="4">
      <t>ナラ</t>
    </rPh>
    <rPh sb="5" eb="6">
      <t>ジュン</t>
    </rPh>
    <rPh sb="7" eb="9">
      <t>ヨウト</t>
    </rPh>
    <rPh sb="10" eb="12">
      <t>チイキ</t>
    </rPh>
    <rPh sb="12" eb="14">
      <t>クブン</t>
    </rPh>
    <rPh sb="14" eb="15">
      <t>ゴト</t>
    </rPh>
    <rPh sb="16" eb="18">
      <t>ブッケン</t>
    </rPh>
    <rPh sb="18" eb="20">
      <t>バンゴウ</t>
    </rPh>
    <rPh sb="20" eb="21">
      <t>ジュン</t>
    </rPh>
    <rPh sb="22" eb="24">
      <t>キサイ</t>
    </rPh>
    <phoneticPr fontId="2"/>
  </si>
  <si>
    <t>固定資産税等年額　実運用日数分</t>
    <phoneticPr fontId="2"/>
  </si>
  <si>
    <t>NOI+公租公課-固定資産税等年税額　実運用日数分</t>
    <rPh sb="9" eb="11">
      <t>コテイ</t>
    </rPh>
    <rPh sb="11" eb="14">
      <t>シサンゼイ</t>
    </rPh>
    <rPh sb="14" eb="15">
      <t>トウ</t>
    </rPh>
    <rPh sb="15" eb="18">
      <t>ネンゼイガク</t>
    </rPh>
    <rPh sb="19" eb="20">
      <t>ジツ</t>
    </rPh>
    <rPh sb="20" eb="22">
      <t>ウンヨウ</t>
    </rPh>
    <rPh sb="22" eb="24">
      <t>ニッスウ</t>
    </rPh>
    <rPh sb="24" eb="25">
      <t>ブン</t>
    </rPh>
    <phoneticPr fontId="2"/>
  </si>
  <si>
    <t>NOI利回り</t>
    <rPh sb="3" eb="5">
      <t>リマワ</t>
    </rPh>
    <phoneticPr fontId="2"/>
  </si>
  <si>
    <t>NOI利回り年換算</t>
    <rPh sb="3" eb="5">
      <t>リマワ</t>
    </rPh>
    <rPh sb="6" eb="7">
      <t>ネン</t>
    </rPh>
    <rPh sb="7" eb="9">
      <t>カンサン</t>
    </rPh>
    <phoneticPr fontId="2"/>
  </si>
  <si>
    <t>取得価格ｘ(各物件運用日数/該当期運用日数）</t>
    <rPh sb="14" eb="16">
      <t>ガイトウ</t>
    </rPh>
    <rPh sb="16" eb="17">
      <t>キ</t>
    </rPh>
    <rPh sb="17" eb="19">
      <t>ウンヨウ</t>
    </rPh>
    <rPh sb="19" eb="21">
      <t>ニッスウ</t>
    </rPh>
    <phoneticPr fontId="2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</si>
  <si>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</si>
  <si>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a0861</t>
    <phoneticPr fontId="2"/>
  </si>
  <si>
    <t>ＫＤＸ
東梅田ビル</t>
    <phoneticPr fontId="2"/>
  </si>
  <si>
    <t>ＫＤＸ
名古屋駅前ビル</t>
    <phoneticPr fontId="2"/>
  </si>
  <si>
    <t>ＫＤＸ
日本橋兜町ビル</t>
    <rPh sb="4" eb="7">
      <t>ニホンバシ</t>
    </rPh>
    <rPh sb="7" eb="9">
      <t>カブトチョウ</t>
    </rPh>
    <phoneticPr fontId="2"/>
  </si>
  <si>
    <t>ＫＤＸ
新宿ビル</t>
    <rPh sb="4" eb="6">
      <t>シンジュク</t>
    </rPh>
    <phoneticPr fontId="2"/>
  </si>
  <si>
    <t>ＫＤＸ
大宮ビル</t>
    <rPh sb="4" eb="6">
      <t>オオミヤ</t>
    </rPh>
    <phoneticPr fontId="2"/>
  </si>
  <si>
    <t>c0041</t>
    <phoneticPr fontId="2"/>
  </si>
  <si>
    <t>a0871</t>
    <phoneticPr fontId="2"/>
  </si>
  <si>
    <t>a0881</t>
    <phoneticPr fontId="2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</si>
  <si>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</si>
  <si>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ＫＤＸ
札幌ビル</t>
    <rPh sb="4" eb="6">
      <t>サッポロ</t>
    </rPh>
    <phoneticPr fontId="2"/>
  </si>
  <si>
    <t>ＫＤＸ
立川駅前ビル</t>
    <rPh sb="4" eb="6">
      <t>タチカワ</t>
    </rPh>
    <rPh sb="6" eb="8">
      <t>エキマエ</t>
    </rPh>
    <phoneticPr fontId="2"/>
  </si>
  <si>
    <t>ＫＤＸ
府中ビル</t>
    <rPh sb="4" eb="6">
      <t>フチュウ</t>
    </rPh>
    <phoneticPr fontId="2"/>
  </si>
  <si>
    <t>a0891</t>
    <phoneticPr fontId="2"/>
  </si>
  <si>
    <t>ＫＤＸ
高輪台ビル</t>
    <rPh sb="4" eb="7">
      <t>タカナワダイ</t>
    </rPh>
    <phoneticPr fontId="2"/>
  </si>
  <si>
    <t>a0901</t>
    <phoneticPr fontId="2"/>
  </si>
  <si>
    <t>ＫＤＸ
池袋ビル</t>
    <rPh sb="4" eb="6">
      <t>イケブクロ</t>
    </rPh>
    <phoneticPr fontId="2"/>
  </si>
  <si>
    <t>a0911</t>
    <phoneticPr fontId="2"/>
  </si>
  <si>
    <t>a0921</t>
    <phoneticPr fontId="2"/>
  </si>
  <si>
    <t>a0931</t>
    <phoneticPr fontId="2"/>
  </si>
  <si>
    <t>a0941</t>
    <phoneticPr fontId="2"/>
  </si>
  <si>
    <t>ＫＤＸ
三田ビル</t>
    <rPh sb="4" eb="6">
      <t>ミタ</t>
    </rPh>
    <phoneticPr fontId="2"/>
  </si>
  <si>
    <t>ＫＤＸ
秋葉原ビル</t>
    <rPh sb="4" eb="7">
      <t>アキハバラ</t>
    </rPh>
    <phoneticPr fontId="2"/>
  </si>
  <si>
    <t>ＫＤＸ
武蔵小杉ビル</t>
    <rPh sb="4" eb="8">
      <t>ムサシコスギ</t>
    </rPh>
    <phoneticPr fontId="2"/>
  </si>
  <si>
    <t>d0021</t>
    <phoneticPr fontId="2"/>
  </si>
  <si>
    <t>新宿6丁目ビル（底地）</t>
    <rPh sb="0" eb="2">
      <t>シンジュク</t>
    </rPh>
    <rPh sb="3" eb="5">
      <t>チョウメ</t>
    </rPh>
    <rPh sb="8" eb="10">
      <t>ソコチ</t>
    </rPh>
    <phoneticPr fontId="2"/>
  </si>
  <si>
    <t>da</t>
    <phoneticPr fontId="2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</si>
  <si>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</si>
  <si>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A058　ＫＤＸ名古屋栄ビルの土地部分の取得年月日は平成20年4月25日です。</t>
    <rPh sb="8" eb="11">
      <t>ナゴヤ</t>
    </rPh>
    <rPh sb="11" eb="12">
      <t>サカエ</t>
    </rPh>
    <rPh sb="15" eb="17">
      <t>トチ</t>
    </rPh>
    <rPh sb="17" eb="19">
      <t>ブブン</t>
    </rPh>
    <rPh sb="20" eb="22">
      <t>シュトク</t>
    </rPh>
    <rPh sb="22" eb="25">
      <t>ネンガッピ</t>
    </rPh>
    <rPh sb="26" eb="28">
      <t>ヘイセイ</t>
    </rPh>
    <rPh sb="30" eb="31">
      <t>ネン</t>
    </rPh>
    <rPh sb="32" eb="33">
      <t>ガツ</t>
    </rPh>
    <rPh sb="35" eb="36">
      <t>ニチ</t>
    </rPh>
    <phoneticPr fontId="2"/>
  </si>
  <si>
    <t>ＫＤＸ
春日ビル</t>
    <phoneticPr fontId="2"/>
  </si>
  <si>
    <t>ＫＤＸ
中目黒ビル</t>
    <phoneticPr fontId="2"/>
  </si>
  <si>
    <t>ＫＤＸ
池尻大橋ビル</t>
    <phoneticPr fontId="2"/>
  </si>
  <si>
    <t>a0951</t>
    <phoneticPr fontId="2"/>
  </si>
  <si>
    <t>a0961</t>
    <phoneticPr fontId="2"/>
  </si>
  <si>
    <t>a0991</t>
    <phoneticPr fontId="2"/>
  </si>
  <si>
    <t>a1011</t>
    <phoneticPr fontId="2"/>
  </si>
  <si>
    <t>ab</t>
  </si>
  <si>
    <t>a0971</t>
    <phoneticPr fontId="2"/>
  </si>
  <si>
    <t>a0981</t>
    <phoneticPr fontId="2"/>
  </si>
  <si>
    <t>a1001</t>
    <phoneticPr fontId="2"/>
  </si>
  <si>
    <t>千里ライフサイエンスセンタービル</t>
    <rPh sb="0" eb="2">
      <t>センリ</t>
    </rPh>
    <phoneticPr fontId="2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</si>
  <si>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</si>
  <si>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東京経済圏</t>
  </si>
  <si>
    <t>オフィスビル</t>
  </si>
  <si>
    <t>A069　ＫＤＸ小林道修町ビルは、借地契約上、底地所有者（小林製薬株式会社）への支払地代が期間毎に定められており、平成31年8月末までは、年94,300千円となっています。</t>
    <phoneticPr fontId="2"/>
  </si>
  <si>
    <t>平成27年4月末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</si>
  <si>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a1021</t>
    <phoneticPr fontId="2"/>
  </si>
  <si>
    <t>a1031</t>
    <phoneticPr fontId="2"/>
  </si>
  <si>
    <t>a1051</t>
    <phoneticPr fontId="2"/>
  </si>
  <si>
    <t>a1071</t>
    <phoneticPr fontId="2"/>
  </si>
  <si>
    <t>a1081</t>
    <phoneticPr fontId="2"/>
  </si>
  <si>
    <t>ビュレックス
虎ノ門</t>
    <rPh sb="7" eb="8">
      <t>トラ</t>
    </rPh>
    <rPh sb="9" eb="10">
      <t>モン</t>
    </rPh>
    <phoneticPr fontId="2"/>
  </si>
  <si>
    <t>35山京ビル</t>
    <rPh sb="2" eb="4">
      <t>サンキョウ</t>
    </rPh>
    <phoneticPr fontId="2"/>
  </si>
  <si>
    <t>ぺんてるビル</t>
    <phoneticPr fontId="2"/>
  </si>
  <si>
    <t>a1041</t>
    <phoneticPr fontId="2"/>
  </si>
  <si>
    <t>a1061</t>
    <phoneticPr fontId="2"/>
  </si>
  <si>
    <t>ＫＤＸ
南青山ビル</t>
    <phoneticPr fontId="2"/>
  </si>
  <si>
    <t>ＫＤＸ
新宿六丁目ビル</t>
    <rPh sb="4" eb="6">
      <t>シンジュク</t>
    </rPh>
    <rPh sb="6" eb="9">
      <t>ロクチョウメ</t>
    </rPh>
    <phoneticPr fontId="2"/>
  </si>
  <si>
    <t>ＫＤＸ
高田馬場ビル</t>
    <rPh sb="4" eb="8">
      <t>タカダノババ</t>
    </rPh>
    <phoneticPr fontId="2"/>
  </si>
  <si>
    <t>ＫＤＸ
宇都宮ビル</t>
    <rPh sb="4" eb="7">
      <t>ウツノミヤ</t>
    </rPh>
    <phoneticPr fontId="2"/>
  </si>
  <si>
    <t>ＫＤＸ
南本町ビル</t>
    <rPh sb="4" eb="5">
      <t>ミナミ</t>
    </rPh>
    <rPh sb="5" eb="7">
      <t>ホンマチ</t>
    </rPh>
    <phoneticPr fontId="2"/>
  </si>
  <si>
    <t>ＫＤＸ
桜通ビル</t>
    <rPh sb="4" eb="5">
      <t>サクラ</t>
    </rPh>
    <rPh sb="5" eb="6">
      <t>ドオ</t>
    </rPh>
    <phoneticPr fontId="2"/>
  </si>
  <si>
    <t>銀座四丁目
タワー</t>
    <phoneticPr fontId="2"/>
  </si>
  <si>
    <t>取得金額加重平均運用日数</t>
    <phoneticPr fontId="2"/>
  </si>
  <si>
    <t>ＫＤＸ
豊洲グラン
スクエア</t>
    <rPh sb="4" eb="6">
      <t>トヨス</t>
    </rPh>
    <phoneticPr fontId="2"/>
  </si>
  <si>
    <t>フレーム
神南坂</t>
    <phoneticPr fontId="2"/>
  </si>
  <si>
    <t>a1091</t>
    <phoneticPr fontId="2"/>
  </si>
  <si>
    <t>a1101</t>
    <phoneticPr fontId="2"/>
  </si>
  <si>
    <t>新大阪
センタービル</t>
    <rPh sb="0" eb="3">
      <t>シンオオサカ</t>
    </rPh>
    <phoneticPr fontId="2"/>
  </si>
  <si>
    <t>浜松町
センタービル</t>
    <rPh sb="0" eb="3">
      <t>ハママツチョウ</t>
    </rPh>
    <phoneticPr fontId="2"/>
  </si>
  <si>
    <t>ＫＤＸ
飯田橋スクエア</t>
    <rPh sb="4" eb="7">
      <t>イイダバシ</t>
    </rPh>
    <phoneticPr fontId="2"/>
  </si>
  <si>
    <t>ＫＤＸ
横浜ビル</t>
    <rPh sb="4" eb="6">
      <t>ヨコハマ</t>
    </rPh>
    <phoneticPr fontId="2"/>
  </si>
  <si>
    <t>ＫＤＸ
横浜西口ビル</t>
    <rPh sb="4" eb="6">
      <t>ヨコハマ</t>
    </rPh>
    <rPh sb="6" eb="8">
      <t>ニシグチ</t>
    </rPh>
    <phoneticPr fontId="2"/>
  </si>
  <si>
    <t>ＫＤＸ
新横浜214ビル</t>
    <rPh sb="4" eb="7">
      <t>シンヨコハマ</t>
    </rPh>
    <phoneticPr fontId="2"/>
  </si>
  <si>
    <t>ＫＤＸ
広島ビル</t>
    <rPh sb="4" eb="6">
      <t>ヒロシマ</t>
    </rPh>
    <phoneticPr fontId="2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</si>
  <si>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</si>
  <si>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損益情報(第21期）</t>
    <rPh sb="0" eb="2">
      <t>ソンエキ</t>
    </rPh>
    <rPh sb="2" eb="4">
      <t>ジョウホウ</t>
    </rPh>
    <phoneticPr fontId="2"/>
  </si>
  <si>
    <t>運用日数</t>
    <rPh sb="0" eb="2">
      <t>ウンヨウ</t>
    </rPh>
    <rPh sb="2" eb="4">
      <t>ニッスウ</t>
    </rPh>
    <phoneticPr fontId="2"/>
  </si>
  <si>
    <t>イトーピア
日本橋ＳＡビル</t>
    <phoneticPr fontId="2"/>
  </si>
  <si>
    <t>ＫＤＸ川崎駅前
本町ビル</t>
    <phoneticPr fontId="2"/>
  </si>
  <si>
    <t>※合計：取得価格加重平均運用日数</t>
    <rPh sb="6" eb="8">
      <t>カカク</t>
    </rPh>
    <phoneticPr fontId="2"/>
  </si>
  <si>
    <t>ＫＤＸ
池袋ウエストビル</t>
    <rPh sb="4" eb="6">
      <t>イケブクロ</t>
    </rPh>
    <phoneticPr fontId="2"/>
  </si>
  <si>
    <t>ＫＤＸ
東新宿ビル</t>
    <phoneticPr fontId="2"/>
  </si>
  <si>
    <t>ＫＤＸ
西五反田ビル</t>
    <phoneticPr fontId="2"/>
  </si>
  <si>
    <t>ＫＤＸ
門前仲町ビル</t>
    <phoneticPr fontId="2"/>
  </si>
  <si>
    <t>ＫＤＸ
御茶ノ水ビル</t>
    <phoneticPr fontId="2"/>
  </si>
  <si>
    <t>ＫＤＸ
西新宿ビル</t>
    <phoneticPr fontId="2"/>
  </si>
  <si>
    <t>ＫＤＸ
六本木228ビル</t>
    <phoneticPr fontId="2"/>
  </si>
  <si>
    <t>ＫＤＸ
浜町中ノ橋ビル</t>
    <phoneticPr fontId="2"/>
  </si>
  <si>
    <t>個別物件の収益状況　第22期　（平成27年11月1日～平成28年4月30日）：182日間　　※平成28年4月30日現在</t>
    <rPh sb="53" eb="54">
      <t>ガツ</t>
    </rPh>
    <phoneticPr fontId="2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</si>
  <si>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</si>
  <si>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平成28年度又は平成27年度固定資産税等年額（千円）</t>
    <rPh sb="0" eb="2">
      <t>ヘイセイ</t>
    </rPh>
    <rPh sb="4" eb="5">
      <t>ネン</t>
    </rPh>
    <rPh sb="5" eb="6">
      <t>ド</t>
    </rPh>
    <rPh sb="6" eb="7">
      <t>マタ</t>
    </rPh>
    <phoneticPr fontId="2"/>
  </si>
  <si>
    <t>ＫＤＸ日本橋313ビル</t>
  </si>
  <si>
    <t>東茅場町有楽ビル</t>
  </si>
  <si>
    <t>ＫＤＸ八丁堀ビル</t>
  </si>
  <si>
    <t>ＫＤＸ中野坂上ビル</t>
  </si>
  <si>
    <t>ＫＤＸ南青山ビル</t>
  </si>
  <si>
    <t>ＫＤＸ麹町ビル</t>
  </si>
  <si>
    <t>ＫＤＸ船橋ビル</t>
  </si>
  <si>
    <t>ＫＤＸ恵比寿ビル</t>
  </si>
  <si>
    <t>ＫＤＸ浜松町ビル</t>
  </si>
  <si>
    <t>ＫＤＸ茅場町ビル</t>
  </si>
  <si>
    <t>ＫＤＸ新橋ビル</t>
  </si>
  <si>
    <t>ＫＤＸ新横浜ビル</t>
  </si>
  <si>
    <t>ＫＤＸ木場ビル</t>
  </si>
  <si>
    <t>ＫＤＸ鍛冶町ビル</t>
  </si>
  <si>
    <t>ＫＤＸ東新宿ビル</t>
  </si>
  <si>
    <t>ＫＤＸ西五反田ビル</t>
  </si>
  <si>
    <t>ＫＤＸ門前仲町ビル</t>
  </si>
  <si>
    <t>ＫＤＸ芝大門ビル</t>
  </si>
  <si>
    <t>ＫＤＸ御徒町ビル</t>
  </si>
  <si>
    <t>ＫＤＸ本厚木ビル</t>
  </si>
  <si>
    <t>ＫＤＸ八王子ビル</t>
  </si>
  <si>
    <t>ＫＤＸ御茶ノ水ビル</t>
  </si>
  <si>
    <t>ＫＤＸ西新宿ビル</t>
  </si>
  <si>
    <t>ＫＤＸ虎ノ門ビル</t>
  </si>
  <si>
    <t>ＫＤＸ新宿286ビル</t>
  </si>
  <si>
    <t>ＫＤＸ六本木228ビル</t>
  </si>
  <si>
    <t>ＫＤＸ新横浜381ビル</t>
  </si>
  <si>
    <t>ＫＤＸ川崎駅前本町ビル</t>
  </si>
  <si>
    <t>ＫＤＸ池尻大橋ビル</t>
  </si>
  <si>
    <t>ＫＤＸ浜町中ノ橋ビル</t>
  </si>
  <si>
    <t>ＫＤＸ神田三崎町ビル</t>
  </si>
  <si>
    <t>ＫＤＸ神保町ビル</t>
  </si>
  <si>
    <t>ＫＤＸ五番町ビル</t>
  </si>
  <si>
    <t>ＫＤＸ岩本町ビル</t>
  </si>
  <si>
    <t>ＫＤＸ晴海ビル</t>
  </si>
  <si>
    <t>ＫＤＸ浜松町第2ビル</t>
  </si>
  <si>
    <t>小石川ＴＧビル</t>
  </si>
  <si>
    <t>五反田ＴＧビル</t>
  </si>
  <si>
    <t>ＫＤＸ日本橋216ビル</t>
  </si>
  <si>
    <t>ＫＤＸ新宿ビル</t>
  </si>
  <si>
    <t>ＫＤＸ銀座一丁目ビル</t>
  </si>
  <si>
    <t>ＫＤＸ日本橋本町ビル</t>
  </si>
  <si>
    <t>ＫＤＸ飯田橋ビル</t>
  </si>
  <si>
    <t>ＫＤＸ東品川ビル</t>
  </si>
  <si>
    <t>ＫＤＸ箱崎ビル</t>
  </si>
  <si>
    <t>ＫＤＸ新日本橋ビル</t>
  </si>
  <si>
    <t>ＫＤＸ日本橋兜町ビル</t>
  </si>
  <si>
    <t>ＫＤＸ立川駅前ビル</t>
  </si>
  <si>
    <t>ＫＤＸ府中ビル</t>
  </si>
  <si>
    <t>ＫＤＸ春日ビル</t>
  </si>
  <si>
    <t>ＫＤＸ中目黒ビル</t>
  </si>
  <si>
    <t>ＫＤＸ大宮ビル</t>
  </si>
  <si>
    <t>イトーピア日本橋ＳＡビル</t>
  </si>
  <si>
    <t>ＫＤＸ新宿六丁目ビル</t>
  </si>
  <si>
    <t>ＫＤＸ高輪台ビル</t>
  </si>
  <si>
    <t>ＫＤＸ池袋ビル</t>
  </si>
  <si>
    <t>ＫＤＸ三田ビル</t>
  </si>
  <si>
    <t>ＫＤＸ秋葉原ビル</t>
  </si>
  <si>
    <t>ＫＤＸ飯田橋スクエア</t>
  </si>
  <si>
    <t>ＫＤＸ武蔵小杉ビル</t>
  </si>
  <si>
    <t>ＫＤＸ豊洲グランスクエア</t>
  </si>
  <si>
    <t>ＫＤＸ高田馬場ビル</t>
  </si>
  <si>
    <t>ＫＤＸ池袋ウエストビル</t>
  </si>
  <si>
    <t>ＫＤＸ横浜ビル</t>
  </si>
  <si>
    <t>ＫＤＸ横浜西口ビル</t>
  </si>
  <si>
    <t>ＫＤＸ新横浜214ビル</t>
  </si>
  <si>
    <t>ビュレックス虎ノ門</t>
  </si>
  <si>
    <t>ＫＤＸ銀座イーストビル</t>
  </si>
  <si>
    <t>ぺんてるビル</t>
  </si>
  <si>
    <t>ＫＤＸ浜松町センタービル</t>
  </si>
  <si>
    <t>ポルタス・センタービル</t>
  </si>
  <si>
    <t>ＫＤＸ烏丸ビル</t>
  </si>
  <si>
    <t>ＫＤＸ仙台ビル</t>
  </si>
  <si>
    <t>ＫＤＸ博多南ビル</t>
  </si>
  <si>
    <t>ＫＤＸ北浜ビル</t>
  </si>
  <si>
    <t>ＫＤＸ名古屋栄ビル</t>
  </si>
  <si>
    <t>ＫＤＸ小林道修町ビル</t>
  </si>
  <si>
    <t>ＫＤＸ札幌ビル</t>
  </si>
  <si>
    <t>ＫＤＸ名古屋駅前ビル</t>
  </si>
  <si>
    <t>ＫＤＸ東梅田ビル</t>
  </si>
  <si>
    <t>ＫＤＸ宇都宮ビル</t>
  </si>
  <si>
    <t>ＫＤＸ広島ビル</t>
  </si>
  <si>
    <t>千里ライフサイエンスセンタービル</t>
  </si>
  <si>
    <t>ＫＤＸ南本町ビル</t>
  </si>
  <si>
    <t>ＫＤＸ桜通ビル</t>
  </si>
  <si>
    <t>ＫＤＸ新大阪ビル</t>
  </si>
  <si>
    <t>レジデンスシャルマン月島</t>
  </si>
  <si>
    <t>フレーム神南坂</t>
  </si>
  <si>
    <t>ＫＤＸ代々木ビル</t>
  </si>
  <si>
    <t>銀座四丁目タワー</t>
  </si>
  <si>
    <t>新宿6丁目ビル（底地）</t>
  </si>
  <si>
    <t>CHECK</t>
  </si>
  <si>
    <t>Type</t>
    <phoneticPr fontId="2"/>
  </si>
  <si>
    <t>Central Urban Retail Properties</t>
  </si>
  <si>
    <t>Other</t>
    <phoneticPr fontId="2"/>
  </si>
  <si>
    <t>Location</t>
    <phoneticPr fontId="2"/>
  </si>
  <si>
    <t>Property No.</t>
    <phoneticPr fontId="2"/>
  </si>
  <si>
    <t>Property Name</t>
    <phoneticPr fontId="2"/>
  </si>
  <si>
    <t>KDX Nihonbashi 313 Building</t>
  </si>
  <si>
    <t>Higashi-Kayabacho Yuraku Building</t>
  </si>
  <si>
    <t>KDX Hatchobori Building</t>
  </si>
  <si>
    <t>KDX Nakano-Sakaue Building</t>
  </si>
  <si>
    <t>Harajuku F.F. Building</t>
  </si>
  <si>
    <t>KDX Minami Aoyama Building</t>
    <phoneticPr fontId="2"/>
  </si>
  <si>
    <t>Kanda Kihara Building</t>
    <phoneticPr fontId="2"/>
  </si>
  <si>
    <t>KDX Kojimachi Building</t>
  </si>
  <si>
    <t>KDX Funabashi Building</t>
  </si>
  <si>
    <t>Toshin 24 Building</t>
  </si>
  <si>
    <t>KDX Ebisu Building</t>
  </si>
  <si>
    <t>KDX Hamamatsucho Building</t>
  </si>
  <si>
    <t>KDX Kayabacho Building</t>
  </si>
  <si>
    <t>KDX Shinbashi Building</t>
  </si>
  <si>
    <t>KDX Shin-Yokohama Building</t>
  </si>
  <si>
    <t>KDX Kiba Building</t>
  </si>
  <si>
    <t>KDX Kajicho Building</t>
  </si>
  <si>
    <t>KDX Higashi-Shinjuku Building</t>
  </si>
  <si>
    <t>KDX Nishi-Gotanda Building</t>
  </si>
  <si>
    <t>KDX Monzen-Nakacho Building</t>
  </si>
  <si>
    <t>KDX Shiba-Daimon Building</t>
  </si>
  <si>
    <t>KDX Okachimachi Building</t>
  </si>
  <si>
    <t>KDX Hon-Atsugi Building</t>
  </si>
  <si>
    <t>KDX Hachioji Building</t>
  </si>
  <si>
    <t>KDX Ochanomizu Building</t>
  </si>
  <si>
    <t>KDX Nishi-Shinjuku Building</t>
  </si>
  <si>
    <t>KDX Shinjuku 286 Building</t>
  </si>
  <si>
    <t>Hiei Kudan-Kita Building</t>
  </si>
  <si>
    <t>KDX Shin-Yokohama 381 Building</t>
  </si>
  <si>
    <t>KDX Kawasaki-Ekimae Hon-cho Building</t>
  </si>
  <si>
    <t>KDX Ikejiri-Oohashi Building</t>
    <phoneticPr fontId="2"/>
  </si>
  <si>
    <t>KDX Hamacho Nakanohashi Building</t>
  </si>
  <si>
    <t>Shin-toshin Maruzen Building</t>
  </si>
  <si>
    <t>KDX Jimbocho Building</t>
  </si>
  <si>
    <t>KDX Iwamoto-cho Building</t>
  </si>
  <si>
    <t>KDX Harumi Building</t>
  </si>
  <si>
    <t>KDX Hamamatsucho Dai-2 Building</t>
  </si>
  <si>
    <t>Koishikawa TG Building</t>
  </si>
  <si>
    <t>KDX Nihonbashi 216 Building</t>
  </si>
  <si>
    <t>KDX Shinjuku Building</t>
  </si>
  <si>
    <t>KDX Ginza 1chome Building</t>
  </si>
  <si>
    <t>KDX Nihonbashi Honcho Building</t>
  </si>
  <si>
    <t>KDX Iidabashi Building</t>
  </si>
  <si>
    <t>KDX Higashi-Shinagawa Building</t>
  </si>
  <si>
    <t>KDX Hakozaki Building</t>
  </si>
  <si>
    <t>KDX Shin-Nihonbashi Building</t>
  </si>
  <si>
    <t>KDX Tachikawa Ekimae Building</t>
  </si>
  <si>
    <t>KDX Fuchu Building</t>
  </si>
  <si>
    <t>KDX Kasuga Building</t>
  </si>
  <si>
    <t>KDX Nakameguro Building</t>
  </si>
  <si>
    <t>KDX Omiya Building</t>
  </si>
  <si>
    <t>Itopia Nihonbashi SA Building</t>
  </si>
  <si>
    <t>KDX Shinjuku 
6-chome Building</t>
    <phoneticPr fontId="2"/>
  </si>
  <si>
    <t>KDX Takanawadai Building</t>
  </si>
  <si>
    <t>KDX Ikebukuro Building</t>
  </si>
  <si>
    <t>KDX Mita Building</t>
  </si>
  <si>
    <t>KDX Akihabara Building</t>
  </si>
  <si>
    <t>KDX Iidabashi Square</t>
    <phoneticPr fontId="2"/>
  </si>
  <si>
    <t>KDX Musashi-Kosugi Building</t>
    <phoneticPr fontId="2"/>
  </si>
  <si>
    <t>KDX Toyosu Grand Square</t>
    <phoneticPr fontId="2"/>
  </si>
  <si>
    <t>KDX Takadanobaba Building</t>
    <phoneticPr fontId="2"/>
  </si>
  <si>
    <t>KDX  Ikebukuro West Building</t>
    <phoneticPr fontId="2"/>
  </si>
  <si>
    <t>KDX Yokohama Building</t>
    <phoneticPr fontId="2"/>
  </si>
  <si>
    <t>KDX Yokohama Nishiguchi Building</t>
    <phoneticPr fontId="2"/>
  </si>
  <si>
    <t>KDX Shin-Yokohama 214 Building</t>
    <phoneticPr fontId="2"/>
  </si>
  <si>
    <t>Pentel Building</t>
    <phoneticPr fontId="2"/>
  </si>
  <si>
    <t>Portus Center Building</t>
  </si>
  <si>
    <t>KDX Sendai Building</t>
  </si>
  <si>
    <t>KDX Hakata-Minami Building</t>
  </si>
  <si>
    <t>KDX Kitahama Building</t>
  </si>
  <si>
    <t>KDX Nagoya Sakae Building</t>
  </si>
  <si>
    <t>KDX Kobayashi-Doshomachi Building</t>
  </si>
  <si>
    <t>KDX Sapporo Building</t>
  </si>
  <si>
    <t>KDX Nagoya Ekimae Building</t>
  </si>
  <si>
    <t>KDX Higashi Umeda Building</t>
  </si>
  <si>
    <t>KDX Utsunomiya Building</t>
    <phoneticPr fontId="2"/>
  </si>
  <si>
    <t>KDX Hiroshima Building</t>
    <phoneticPr fontId="2"/>
  </si>
  <si>
    <t>Senri Life Science Center Building</t>
    <phoneticPr fontId="2"/>
  </si>
  <si>
    <t>KDX Minami-Honmachi Building</t>
    <phoneticPr fontId="2"/>
  </si>
  <si>
    <t>KDX 
Sakura-dori Building</t>
    <phoneticPr fontId="2"/>
  </si>
  <si>
    <t>Residence Charmante Tsukishima</t>
  </si>
  <si>
    <t>KDX Yoyogi Building</t>
  </si>
  <si>
    <t>Ginza 4chome Tower</t>
  </si>
  <si>
    <t>Acquisition Date</t>
    <phoneticPr fontId="2"/>
  </si>
  <si>
    <t>Price Information</t>
    <phoneticPr fontId="2"/>
  </si>
  <si>
    <t>Percentage of total portfolio</t>
    <phoneticPr fontId="2"/>
  </si>
  <si>
    <t>Percentage of total appraisal value</t>
    <phoneticPr fontId="2"/>
  </si>
  <si>
    <t>Lease Information</t>
    <phoneticPr fontId="2"/>
  </si>
  <si>
    <t>Number of tenants</t>
    <phoneticPr fontId="2"/>
  </si>
  <si>
    <t>As of April 30, 2014</t>
  </si>
  <si>
    <t>As of October 31, 2013</t>
  </si>
  <si>
    <t>As of April 30, 2013</t>
  </si>
  <si>
    <t>Rental revenues</t>
    <phoneticPr fontId="2"/>
  </si>
  <si>
    <t>Other operating revenues</t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</si>
  <si>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</si>
  <si>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</si>
  <si>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</si>
  <si>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</si>
  <si>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</si>
  <si>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</si>
  <si>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t>Reference</t>
    <phoneticPr fontId="2"/>
  </si>
  <si>
    <t xml:space="preserve">Long-term repairs, maintenance and renovation </t>
    <phoneticPr fontId="2"/>
  </si>
  <si>
    <t>Operating periods</t>
    <phoneticPr fontId="2"/>
  </si>
  <si>
    <t>As of October 31, 2015</t>
  </si>
  <si>
    <t>As of April 30, 2015</t>
  </si>
  <si>
    <t>As of October 31, 2014</t>
  </si>
  <si>
    <t>As of April 30, 2016</t>
    <phoneticPr fontId="2"/>
  </si>
  <si>
    <t>Office Buildings</t>
  </si>
  <si>
    <t>Tokyo Metropolitan Area</t>
    <phoneticPr fontId="2"/>
  </si>
  <si>
    <t>Tokyo 
Metropolitan
Area</t>
    <phoneticPr fontId="2"/>
  </si>
  <si>
    <t>Frame 
Jinnan-zaka</t>
    <phoneticPr fontId="2"/>
  </si>
  <si>
    <t>KDX
Ginza East
Building</t>
    <phoneticPr fontId="2"/>
  </si>
  <si>
    <t>A001</t>
  </si>
  <si>
    <t>A003</t>
  </si>
  <si>
    <t>A004</t>
  </si>
  <si>
    <t>A005</t>
  </si>
  <si>
    <t>A006</t>
  </si>
  <si>
    <t>A007</t>
  </si>
  <si>
    <t>A008</t>
  </si>
  <si>
    <t>A013</t>
  </si>
  <si>
    <t>A014</t>
  </si>
  <si>
    <t>A016</t>
  </si>
  <si>
    <t>A017</t>
  </si>
  <si>
    <t>A019</t>
  </si>
  <si>
    <t>A020</t>
  </si>
  <si>
    <t>A021</t>
  </si>
  <si>
    <t>A022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</si>
  <si>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</si>
  <si>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</si>
  <si>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</si>
  <si>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</si>
  <si>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</si>
  <si>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</si>
  <si>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</si>
  <si>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</si>
  <si>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</si>
  <si>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A037</t>
  </si>
  <si>
    <t>A038</t>
  </si>
  <si>
    <t>A041</t>
  </si>
  <si>
    <t>A046</t>
  </si>
  <si>
    <t>A047</t>
  </si>
  <si>
    <t>A048</t>
  </si>
  <si>
    <t>A050</t>
  </si>
  <si>
    <t>A051</t>
  </si>
  <si>
    <t>A055</t>
  </si>
  <si>
    <t>A056</t>
  </si>
  <si>
    <t>A059</t>
  </si>
  <si>
    <t>A060</t>
  </si>
  <si>
    <t>A061</t>
  </si>
  <si>
    <t>A062</t>
  </si>
  <si>
    <t>A063</t>
  </si>
  <si>
    <t>A064</t>
  </si>
  <si>
    <t>A066</t>
  </si>
  <si>
    <t>A067</t>
  </si>
  <si>
    <t>A068</t>
  </si>
  <si>
    <t>A071</t>
  </si>
  <si>
    <t>A072</t>
  </si>
  <si>
    <t>A073</t>
  </si>
  <si>
    <t>A074</t>
  </si>
  <si>
    <t>A078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</si>
  <si>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</si>
  <si>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</si>
  <si>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</si>
  <si>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</si>
  <si>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</si>
  <si>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</si>
  <si>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</si>
  <si>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</si>
  <si>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</si>
  <si>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</si>
  <si>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</si>
  <si>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</si>
  <si>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</si>
  <si>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</si>
  <si>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</si>
  <si>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</si>
  <si>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</si>
  <si>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A103</t>
  </si>
  <si>
    <t>A107</t>
  </si>
  <si>
    <t>A108</t>
  </si>
  <si>
    <t>A109</t>
  </si>
  <si>
    <t>A112</t>
  </si>
  <si>
    <t>A012</t>
  </si>
  <si>
    <t>A042</t>
  </si>
  <si>
    <t>A044</t>
  </si>
  <si>
    <t>A053</t>
  </si>
  <si>
    <t>A054</t>
  </si>
  <si>
    <t>A058</t>
  </si>
  <si>
    <t>A069</t>
  </si>
  <si>
    <t>A070</t>
  </si>
  <si>
    <t>A079</t>
  </si>
  <si>
    <t>A082</t>
  </si>
  <si>
    <t>A097</t>
  </si>
  <si>
    <t>A098</t>
  </si>
  <si>
    <t>A100</t>
  </si>
  <si>
    <t>A104</t>
  </si>
  <si>
    <t>A106</t>
  </si>
  <si>
    <t>A110</t>
  </si>
  <si>
    <t>A111</t>
  </si>
  <si>
    <t>B019</t>
  </si>
  <si>
    <t>C001</t>
  </si>
  <si>
    <t>C002</t>
  </si>
  <si>
    <t>C004</t>
  </si>
  <si>
    <t>D002</t>
  </si>
  <si>
    <t>As of October 31, 2016</t>
    <phoneticPr fontId="2"/>
  </si>
  <si>
    <t>Other Regional Areas</t>
    <phoneticPr fontId="2"/>
  </si>
  <si>
    <t>KDX
Shin-Osaka 
Building</t>
    <phoneticPr fontId="2"/>
  </si>
  <si>
    <t>A113</t>
  </si>
  <si>
    <t>A114</t>
  </si>
  <si>
    <t>A115</t>
  </si>
  <si>
    <t>A116</t>
  </si>
  <si>
    <t>A117</t>
  </si>
  <si>
    <t>As of April 30, 2017</t>
    <phoneticPr fontId="2"/>
  </si>
  <si>
    <t xml:space="preserve">A058 KDX Nagoya Sakae Building: The land portion of KDX Nagoya Sakae Building was acquired on April 25, 2008. </t>
    <phoneticPr fontId="2"/>
  </si>
  <si>
    <t>A069 KDX Kobayashi Doshomachi Building:  The rent for land to the land owner (Kobayashi Pharmaceutical Co., Ltd.) is stipulated according to specific terms</t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</si>
  <si>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</si>
  <si>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</si>
  <si>
    <t>Location</t>
    <phoneticPr fontId="2"/>
  </si>
  <si>
    <t>Property No.</t>
    <phoneticPr fontId="2"/>
  </si>
  <si>
    <t>Property Name</t>
    <phoneticPr fontId="2"/>
  </si>
  <si>
    <t>Acquisition Date</t>
    <phoneticPr fontId="2"/>
  </si>
  <si>
    <t>Price Information</t>
    <phoneticPr fontId="2"/>
  </si>
  <si>
    <t>Percentage of total portfolio</t>
    <phoneticPr fontId="2"/>
  </si>
  <si>
    <t>Number of tenants</t>
    <phoneticPr fontId="2"/>
  </si>
  <si>
    <t>Lease Information</t>
    <phoneticPr fontId="2"/>
  </si>
  <si>
    <t>As of April 30, 2016</t>
    <phoneticPr fontId="2"/>
  </si>
  <si>
    <t>As of October 31, 2015</t>
    <phoneticPr fontId="2"/>
  </si>
  <si>
    <t>As of April 30, 2015</t>
    <phoneticPr fontId="2"/>
  </si>
  <si>
    <t>As of October 31, 2014</t>
    <phoneticPr fontId="2"/>
  </si>
  <si>
    <t>As of October 31, 2016</t>
    <phoneticPr fontId="2"/>
  </si>
  <si>
    <t>Rental revenues</t>
    <phoneticPr fontId="2"/>
  </si>
  <si>
    <t>Other operating revenues</t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</si>
  <si>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</si>
  <si>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</si>
  <si>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</si>
  <si>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</si>
  <si>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</si>
  <si>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</si>
  <si>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t>Reference</t>
    <phoneticPr fontId="2"/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</si>
  <si>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</si>
  <si>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t>*Total: Cost-weighted average management period (days)</t>
  </si>
  <si>
    <r>
      <rPr>
        <sz val="11"/>
        <rFont val="ＭＳ 明朝"/>
        <family val="1"/>
        <charset val="128"/>
      </rPr>
      <t>　　</t>
    </r>
    <r>
      <rPr>
        <sz val="11"/>
        <rFont val="Times New Roman"/>
        <family val="1"/>
      </rPr>
      <t xml:space="preserve"> </t>
    </r>
    <phoneticPr fontId="2"/>
  </si>
  <si>
    <t>KDX Gotanda Building</t>
    <phoneticPr fontId="2"/>
  </si>
  <si>
    <t>Occupancy rate</t>
    <phoneticPr fontId="2"/>
  </si>
  <si>
    <t>Properties are shown in order of property number with respect to each type and location.</t>
    <phoneticPr fontId="2"/>
  </si>
  <si>
    <t>Residential Property</t>
    <phoneticPr fontId="2"/>
  </si>
  <si>
    <t>Shinjuku 6chome Building (Land)</t>
    <phoneticPr fontId="2"/>
  </si>
  <si>
    <r>
      <t>(Note)</t>
    </r>
    <r>
      <rPr>
        <sz val="11"/>
        <rFont val="ＭＳ Ｐ明朝"/>
        <family val="1"/>
        <charset val="128"/>
      </rPr>
      <t>　</t>
    </r>
    <r>
      <rPr>
        <sz val="11"/>
        <rFont val="Times New Roman"/>
        <family val="1"/>
      </rPr>
      <t>Figures are not disclosed because the company that is the master lessee and the property manager has not given consent.</t>
    </r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</si>
  <si>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</si>
  <si>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t>A119</t>
  </si>
  <si>
    <t>A118</t>
  </si>
  <si>
    <t>a0451</t>
    <phoneticPr fontId="2"/>
  </si>
  <si>
    <t>-</t>
    <phoneticPr fontId="2"/>
  </si>
  <si>
    <t>As of October 31, 2017</t>
    <phoneticPr fontId="2"/>
  </si>
  <si>
    <t>Profit and Loss Information for the 25th Fiscal Period</t>
    <phoneticPr fontId="2"/>
  </si>
  <si>
    <t>Other Regional Areas</t>
  </si>
  <si>
    <t>Total of 98 Properties</t>
    <phoneticPr fontId="2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</si>
  <si>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</si>
  <si>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r>
      <t>Earnings Performance for the Individual Properties for the 25th Fiscal Period (May 1, 2017 to October 31, 2017)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184days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October 31, 2017</t>
    </r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</si>
  <si>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Hamamatsucho
 Center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</si>
  <si>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Toranomon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1Chome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</si>
  <si>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Shin-Nihonbashi Ekimae Building</t>
    </r>
    <phoneticPr fontId="2"/>
  </si>
  <si>
    <r>
      <t>ARK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Mori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</si>
  <si>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BR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Gotanda</t>
    </r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</si>
  <si>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Karasuma Building</t>
    </r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</si>
  <si>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Nagoya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Nichigin-mae Building</t>
    </r>
    <phoneticPr fontId="2"/>
  </si>
  <si>
    <r>
      <t>Leased floor area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</si>
  <si>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r>
      <rPr>
        <sz val="9"/>
        <rFont val="ＭＳ 明朝"/>
        <family val="1"/>
        <charset val="128"/>
      </rPr>
      <t>（</t>
    </r>
    <r>
      <rPr>
        <sz val="9"/>
        <rFont val="Times New Roman"/>
        <family val="1"/>
      </rPr>
      <t>Note</t>
    </r>
    <r>
      <rPr>
        <sz val="9"/>
        <rFont val="ＭＳ 明朝"/>
        <family val="1"/>
        <charset val="128"/>
      </rPr>
      <t>）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</si>
  <si>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Nihonbashi
Edo-dori Building</t>
    </r>
    <phoneticPr fontId="2"/>
  </si>
  <si>
    <r>
      <t>KDX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Nishi-Shinbashi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Building</t>
    </r>
    <phoneticPr fontId="2"/>
  </si>
  <si>
    <t>Shibuya 1717 Building</t>
    <phoneticPr fontId="2"/>
  </si>
  <si>
    <t>Takeyama White Building</t>
    <phoneticPr fontId="2"/>
  </si>
  <si>
    <t>Office Buildings</t>
    <phoneticPr fontId="2"/>
  </si>
  <si>
    <t>Tokyo 
Metropolitan 
Area</t>
    <phoneticPr fontId="2"/>
  </si>
  <si>
    <t>Total of 99 Properties</t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</si>
  <si>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</si>
  <si>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</si>
  <si>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r>
      <t>Earnings Performance for the Individual Properties for the 25th Fiscal Period (May 1, 2017 to October 31, 2017)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184days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October 31, 2017</t>
    </r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</si>
  <si>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</si>
  <si>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r>
      <t xml:space="preserve">Leased floor area 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</si>
  <si>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</si>
  <si>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</si>
  <si>
    <t>KDX Shin Yokohama 381Building (A047)  was sold on October 31, 2017.</t>
    <phoneticPr fontId="2"/>
  </si>
  <si>
    <t>Acquisition price (millions of yen)</t>
    <phoneticPr fontId="2"/>
  </si>
  <si>
    <t>Net book value (millions of yen)</t>
    <phoneticPr fontId="2"/>
  </si>
  <si>
    <t xml:space="preserve">Appraisal value at the end of period (millions of yen) </t>
    <phoneticPr fontId="2"/>
  </si>
  <si>
    <r>
      <rPr>
        <sz val="9"/>
        <rFont val="ＭＳ Ｐ明朝"/>
        <family val="1"/>
        <charset val="128"/>
      </rPr>
      <t>①</t>
    </r>
    <r>
      <rPr>
        <sz val="9"/>
        <rFont val="Times New Roman"/>
        <family val="1"/>
      </rPr>
      <t>Rental and other operating revenues  (thousands of yen)</t>
    </r>
    <phoneticPr fontId="2"/>
  </si>
  <si>
    <r>
      <rPr>
        <sz val="9"/>
        <rFont val="ＭＳ Ｐ明朝"/>
        <family val="1"/>
        <charset val="128"/>
      </rPr>
      <t>②</t>
    </r>
    <r>
      <rPr>
        <sz val="9"/>
        <rFont val="Times New Roman"/>
        <family val="1"/>
      </rPr>
      <t>Property-related expenses  (thousands of yen)</t>
    </r>
    <phoneticPr fontId="2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</si>
  <si>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(thousands of yen)</t>
    </r>
    <phoneticPr fontId="2"/>
  </si>
  <si>
    <r>
      <rPr>
        <sz val="9"/>
        <rFont val="ＭＳ Ｐ明朝"/>
        <family val="1"/>
        <charset val="128"/>
      </rPr>
      <t>⑤</t>
    </r>
    <r>
      <rPr>
        <sz val="9"/>
        <rFont val="Times New Roman"/>
        <family val="1"/>
      </rPr>
      <t xml:space="preserve">Rental operating income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④）</t>
    </r>
    <r>
      <rPr>
        <sz val="9"/>
        <rFont val="Times New Roman"/>
        <family val="1"/>
      </rPr>
      <t xml:space="preserve"> (thousands of yen)</t>
    </r>
    <phoneticPr fontId="2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</si>
  <si>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(thousands of yen)</t>
    </r>
    <phoneticPr fontId="2"/>
  </si>
  <si>
    <t>④Depreciation (thousands of yen)</t>
  </si>
  <si>
    <t>⑦NCF （＝③-⑥） (thousands of yen)</t>
  </si>
  <si>
    <t>Property tax for the year 2017 (thousands of yen)</t>
  </si>
  <si>
    <t>Property management fee (Leasing management fees) of ② (thousands of yen)</t>
  </si>
  <si>
    <t>Estimated amount of 1st yr to 12th yrs (thousands of yen)</t>
  </si>
  <si>
    <t>①Rental and other operating revenues  (thousands of yen)</t>
  </si>
  <si>
    <t>②Property-related expenses  (thousands of yen)</t>
  </si>
  <si>
    <t>③NOI （＝①-②） (thousands of yen)</t>
  </si>
  <si>
    <t>⑤Rental operating income （＝③-④）  (thousands of yen)</t>
  </si>
  <si>
    <t>⑥Capital expenditures   (thousands of yen)</t>
  </si>
  <si>
    <t>⑦NCF （＝③-⑥）   (thousands of yen)</t>
  </si>
  <si>
    <t>Property management fee (Leasing management fees ) of ② (thousands of yen)</t>
  </si>
  <si>
    <t>Estimated amount of 1st yr to 12th yr (thousands of yen)</t>
  </si>
  <si>
    <t xml:space="preserve">                                                                           under the land lease agreement and the annual rent to be paid is 94.3 million yen until the end of August 2019.</t>
    <phoneticPr fontId="2"/>
  </si>
  <si>
    <t>Acquisition price (millions of yen)</t>
    <phoneticPr fontId="2"/>
  </si>
  <si>
    <t>Revenue from sale of the investment property (millions of yen)</t>
    <phoneticPr fontId="2"/>
  </si>
  <si>
    <t xml:space="preserve">Costs of the investment property (millions of yen) </t>
    <phoneticPr fontId="2"/>
  </si>
  <si>
    <t xml:space="preserve">Gain / Loss on sale of real estate (millions of yen) </t>
    <phoneticPr fontId="2"/>
  </si>
  <si>
    <t>Total 1 
Property
Sold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</si>
</sst>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176" formatCode="0.0%"/>
    <numFmt numFmtId="177" formatCode="###&quot;日&quot;"/>
    <numFmt numFmtId="178" formatCode="[$-411]ggge&quot;年&quot;m&quot;月&quot;d&quot;日&quot;;@"/>
    <numFmt numFmtId="179" formatCode="0_ ;[Red]\-0\ "/>
    <numFmt numFmtId="180" formatCode="_ * #,##0_ ;_ * &quot;▲&quot;#,##0_ ;_ * &quot;-&quot;_ ;_ @_ "/>
    <numFmt numFmtId="181" formatCode="_ * 0.00%_ ;_ * &quot;▲&quot;0.00%_ ;_ @_ "/>
    <numFmt numFmtId="182" formatCode="_ * 0.0%_ ;_ * &quot;▲&quot;0.0%_ ;_ @_ "/>
    <numFmt numFmtId="183" formatCode="_ * #,##0.00_ ;_ * &quot;▲&quot;#,##0.00_ ;_ * &quot;-&quot;_ ;_ @_ "/>
    <numFmt numFmtId="184" formatCode="_ * #,##0_ ;_ * &quot;△&quot;#,##0_ ;_ * &quot;-&quot;_ ;_ @_ "/>
    <numFmt numFmtId="185" formatCode="#,##0_ ;[Red]\-#,##0\ "/>
    <numFmt numFmtId="186" formatCode="#,##0_ "/>
    <numFmt numFmtId="187" formatCode="General&quot;日&quot;"/>
    <numFmt numFmtId="188" formatCode="_(* #,##0_);_(* \(#,##0\);_(* &quot;-&quot;_);_(@_)"/>
    <numFmt numFmtId="189" formatCode="[$-409]mmmm\ d\,\ yyyy;@"/>
    <numFmt numFmtId="190" formatCode="###&quot;days&quot;"/>
    <numFmt numFmtId="191" formatCode=";;;"/>
    <numFmt numFmtId="192" formatCode="#,##0;\-#,##0;&quot;-&quot;"/>
    <numFmt numFmtId="193" formatCode="#,##0.0_);\(#,##0.0\)"/>
    <numFmt numFmtId="194" formatCode="dd\-mmm\-yy_)"/>
    <numFmt numFmtId="195" formatCode="&quot;$&quot;#,##0_);\(&quot;$&quot;#,##0\)"/>
    <numFmt numFmtId="196" formatCode="&quot;$&quot;#,##0.0_);\(&quot;$&quot;#,##0.0\)"/>
    <numFmt numFmtId="197" formatCode="&quot;¥&quot;#,##0_);\(&quot;¥&quot;#,##0\)"/>
    <numFmt numFmtId="198" formatCode="_-&quot;｣&quot;* #,##0_-;\-&quot;｣&quot;* #,##0_-;_-&quot;｣&quot;* &quot;-&quot;_-;_-@_-"/>
    <numFmt numFmtId="199" formatCode="_-&quot;｣&quot;* #,##0.00_-;\-&quot;｣&quot;* #,##0.00_-;_-&quot;｣&quot;* &quot;-&quot;??_-;_-@_-"/>
    <numFmt numFmtId="200" formatCode="* #,##0_%;* \-#,##0_%;* #,##0_%;@_%"/>
    <numFmt numFmtId="201" formatCode="&quot;$&quot;#,##0.00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\ &quot;DM&quot;_-;\-* #,##0\ &quot;DM&quot;_-;_-* &quot;-&quot;\ &quot;DM&quot;_-;_-@_-"/>
    <numFmt numFmtId="205" formatCode="_(* #,##0.00\ \x_);_(* \(#,##0.00\ \x\);_(* &quot;-&quot;??_);_(@_)"/>
    <numFmt numFmtId="206" formatCode="_(* #,##0\ \x_);_(* \(#,##0\ \x\);_(* &quot;-&quot;??_);_(@_)"/>
    <numFmt numFmtId="207" formatCode="_(* #,##0.0\ \x_);_(* \(#,##0.0\ \x\);_(* &quot;-&quot;??_);_(@_)"/>
    <numFmt numFmtId="208" formatCode="0.00_)"/>
  </numFmts>
  <fonts count="7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4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9"/>
      <color indexed="22"/>
      <name val="ＭＳ 明朝"/>
      <family val="1"/>
      <charset val="128"/>
    </font>
    <font>
      <sz val="9"/>
      <color indexed="2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4"/>
      <name val="ＭＳ 明朝"/>
      <family val="1"/>
      <charset val="128"/>
    </font>
    <font>
      <sz val="11"/>
      <color indexed="14"/>
      <name val="ＭＳ 明朝"/>
      <family val="1"/>
      <charset val="128"/>
    </font>
    <font>
      <sz val="9"/>
      <color rgb="FF3366FF"/>
      <name val="ＭＳ 明朝"/>
      <family val="1"/>
      <charset val="128"/>
    </font>
    <font>
      <sz val="11"/>
      <color rgb="FF3366FF"/>
      <name val="ＭＳ 明朝"/>
      <family val="1"/>
      <charset val="128"/>
    </font>
    <font>
      <sz val="10"/>
      <color rgb="FF3366FF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8"/>
      <name val="Times New Roman"/>
      <family val="1"/>
    </font>
    <font>
      <sz val="10"/>
      <name val="Times New Roman"/>
      <family val="1"/>
    </font>
    <font>
      <sz val="14"/>
      <name val="?? ??"/>
      <family val="1"/>
    </font>
    <font>
      <sz val="12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color indexed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11"/>
      <color indexed="12"/>
      <name val="ＭＳ Ｐゴシック"/>
      <family val="3"/>
      <charset val="128"/>
    </font>
    <font>
      <b/>
      <sz val="10"/>
      <name val="Times New Roman"/>
      <family val="1"/>
    </font>
    <font>
      <b/>
      <i/>
      <sz val="16"/>
      <name val="Helv"/>
      <family val="2"/>
    </font>
    <font>
      <sz val="12"/>
      <name val="Book Antiqua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b/>
      <sz val="10.5"/>
      <name val="Times New Roman"/>
      <family val="1"/>
    </font>
    <font>
      <b/>
      <sz val="16"/>
      <name val="Times New Roman"/>
      <family val="1"/>
    </font>
    <font>
      <sz val="9"/>
      <color indexed="9"/>
      <name val="Times New Roman"/>
      <family val="1"/>
    </font>
    <font>
      <sz val="1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91" fontId="41" fillId="0" borderId="0" applyFont="0" applyFill="0" applyBorder="0" applyAlignment="0"/>
    <xf numFmtId="1" fontId="42" fillId="0" borderId="0"/>
    <xf numFmtId="1" fontId="43" fillId="0" borderId="0"/>
    <xf numFmtId="0" fontId="44" fillId="0" borderId="0"/>
    <xf numFmtId="0" fontId="44" fillId="0" borderId="0"/>
    <xf numFmtId="0" fontId="45" fillId="0" borderId="34" applyNumberFormat="0" applyFont="0" applyFill="0" applyBorder="0" applyAlignment="0"/>
    <xf numFmtId="192" fontId="46" fillId="0" borderId="0" applyFill="0" applyBorder="0" applyAlignment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7" fontId="47" fillId="0" borderId="0" applyFont="0" applyFill="0" applyBorder="0" applyAlignment="0" applyProtection="0"/>
    <xf numFmtId="193" fontId="41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195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197" fontId="47" fillId="0" borderId="0" applyFont="0" applyFill="0" applyBorder="0" applyAlignment="0" applyProtection="0"/>
    <xf numFmtId="198" fontId="47" fillId="0" borderId="0" applyFont="0" applyFill="0" applyBorder="0" applyAlignment="0" applyProtection="0"/>
    <xf numFmtId="196" fontId="48" fillId="0" borderId="0" applyFont="0" applyFill="0" applyBorder="0" applyAlignment="0" applyProtection="0"/>
    <xf numFmtId="199" fontId="47" fillId="0" borderId="0" applyFont="0" applyFill="0" applyBorder="0" applyAlignment="0" applyProtection="0"/>
    <xf numFmtId="14" fontId="48" fillId="0" borderId="0" applyFont="0" applyFill="0" applyBorder="0" applyAlignment="0" applyProtection="0"/>
    <xf numFmtId="14" fontId="41" fillId="0" borderId="0" applyFont="0" applyFill="0" applyBorder="0" applyAlignment="0" applyProtection="0"/>
    <xf numFmtId="200" fontId="47" fillId="0" borderId="0"/>
    <xf numFmtId="201" fontId="49" fillId="0" borderId="0" applyFont="0" applyFill="0" applyBorder="0" applyAlignment="0" applyProtection="0"/>
    <xf numFmtId="0" fontId="38" fillId="0" borderId="0">
      <alignment horizontal="left"/>
    </xf>
    <xf numFmtId="38" fontId="50" fillId="7" borderId="0" applyNumberFormat="0" applyBorder="0" applyAlignment="0" applyProtection="0"/>
    <xf numFmtId="0" fontId="51" fillId="0" borderId="35" applyNumberFormat="0" applyAlignment="0" applyProtection="0">
      <alignment horizontal="left" vertical="center"/>
    </xf>
    <xf numFmtId="0" fontId="51" fillId="0" borderId="32">
      <alignment horizontal="left" vertical="center"/>
    </xf>
    <xf numFmtId="0" fontId="52" fillId="0" borderId="0">
      <alignment horizont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36">
      <alignment vertical="top"/>
    </xf>
    <xf numFmtId="10" fontId="50" fillId="8" borderId="1" applyNumberFormat="0" applyBorder="0" applyAlignment="0" applyProtection="0"/>
    <xf numFmtId="38" fontId="41" fillId="0" borderId="0"/>
    <xf numFmtId="38" fontId="54" fillId="1" borderId="23"/>
    <xf numFmtId="202" fontId="47" fillId="0" borderId="0" applyFont="0" applyFill="0" applyBorder="0" applyAlignment="0" applyProtection="0"/>
    <xf numFmtId="203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48" fillId="0" borderId="0" applyFont="0" applyFill="0" applyBorder="0" applyAlignment="0" applyProtection="0"/>
    <xf numFmtId="208" fontId="55" fillId="0" borderId="0"/>
    <xf numFmtId="0" fontId="47" fillId="0" borderId="0"/>
    <xf numFmtId="0" fontId="47" fillId="0" borderId="0"/>
    <xf numFmtId="0" fontId="47" fillId="0" borderId="37" applyNumberFormat="0" applyFont="0" applyFill="0" applyBorder="0" applyAlignment="0" applyProtection="0"/>
    <xf numFmtId="176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0" fontId="47" fillId="0" borderId="0" applyFont="0" applyFill="0" applyBorder="0" applyAlignment="0" applyProtection="0"/>
    <xf numFmtId="10" fontId="56" fillId="0" borderId="0" applyFont="0" applyFill="0" applyBorder="0" applyAlignment="0" applyProtection="0"/>
    <xf numFmtId="4" fontId="38" fillId="0" borderId="0">
      <alignment horizontal="right"/>
    </xf>
    <xf numFmtId="4" fontId="57" fillId="0" borderId="0">
      <alignment horizontal="right"/>
    </xf>
    <xf numFmtId="0" fontId="58" fillId="0" borderId="0">
      <alignment horizontal="left"/>
    </xf>
    <xf numFmtId="0" fontId="59" fillId="0" borderId="0"/>
    <xf numFmtId="38" fontId="41" fillId="0" borderId="38"/>
    <xf numFmtId="40" fontId="60" fillId="0" borderId="0"/>
    <xf numFmtId="0" fontId="61" fillId="0" borderId="0">
      <alignment horizontal="center"/>
    </xf>
    <xf numFmtId="0" fontId="34" fillId="0" borderId="0" applyAlignment="0">
      <alignment wrapText="1"/>
    </xf>
    <xf numFmtId="0" fontId="54" fillId="7" borderId="0">
      <alignment vertical="top"/>
    </xf>
    <xf numFmtId="0" fontId="62" fillId="7" borderId="0">
      <alignment horizontal="center"/>
    </xf>
    <xf numFmtId="0" fontId="12" fillId="0" borderId="0"/>
  </cellStyleXfs>
  <cellXfs count="593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9" fontId="16" fillId="0" borderId="0" xfId="2" applyNumberFormat="1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4" fillId="0" borderId="2" xfId="0" applyFont="1" applyBorder="1" applyAlignment="1">
      <alignment vertical="center"/>
    </xf>
    <xf numFmtId="0" fontId="15" fillId="0" borderId="3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9" fontId="16" fillId="0" borderId="0" xfId="2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Fill="1" applyBorder="1" applyAlignment="1">
      <alignment vertical="center" shrinkToFit="1"/>
    </xf>
    <xf numFmtId="178" fontId="14" fillId="0" borderId="7" xfId="0" applyNumberFormat="1" applyFont="1" applyBorder="1" applyAlignment="1">
      <alignment horizontal="center" vertical="center" shrinkToFit="1"/>
    </xf>
    <xf numFmtId="178" fontId="14" fillId="0" borderId="4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179" fontId="14" fillId="0" borderId="0" xfId="2" applyNumberFormat="1" applyFont="1" applyAlignment="1">
      <alignment vertical="center" shrinkToFit="1"/>
    </xf>
    <xf numFmtId="180" fontId="15" fillId="0" borderId="7" xfId="0" applyNumberFormat="1" applyFont="1" applyFill="1" applyBorder="1" applyAlignment="1">
      <alignment vertical="center" shrinkToFit="1"/>
    </xf>
    <xf numFmtId="180" fontId="16" fillId="2" borderId="7" xfId="2" applyNumberFormat="1" applyFont="1" applyFill="1" applyBorder="1">
      <alignment vertical="center"/>
    </xf>
    <xf numFmtId="180" fontId="16" fillId="2" borderId="5" xfId="2" applyNumberFormat="1" applyFont="1" applyFill="1" applyBorder="1">
      <alignment vertical="center"/>
    </xf>
    <xf numFmtId="180" fontId="16" fillId="2" borderId="8" xfId="2" applyNumberFormat="1" applyFont="1" applyFill="1" applyBorder="1">
      <alignment vertical="center"/>
    </xf>
    <xf numFmtId="180" fontId="15" fillId="0" borderId="0" xfId="0" applyNumberFormat="1" applyFont="1">
      <alignment vertical="center"/>
    </xf>
    <xf numFmtId="180" fontId="16" fillId="0" borderId="0" xfId="2" applyNumberFormat="1" applyFont="1">
      <alignment vertical="center"/>
    </xf>
    <xf numFmtId="180" fontId="16" fillId="0" borderId="0" xfId="0" applyNumberFormat="1" applyFont="1">
      <alignment vertical="center"/>
    </xf>
    <xf numFmtId="180" fontId="14" fillId="0" borderId="0" xfId="0" applyNumberFormat="1" applyFont="1">
      <alignment vertical="center"/>
    </xf>
    <xf numFmtId="176" fontId="15" fillId="0" borderId="9" xfId="0" applyNumberFormat="1" applyFont="1" applyFill="1" applyBorder="1" applyAlignment="1">
      <alignment vertical="center" shrinkToFit="1"/>
    </xf>
    <xf numFmtId="176" fontId="16" fillId="2" borderId="9" xfId="2" applyNumberFormat="1" applyFont="1" applyFill="1" applyBorder="1">
      <alignment vertical="center"/>
    </xf>
    <xf numFmtId="176" fontId="16" fillId="2" borderId="4" xfId="2" applyNumberFormat="1" applyFont="1" applyFill="1" applyBorder="1">
      <alignment vertical="center"/>
    </xf>
    <xf numFmtId="176" fontId="15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80" fontId="15" fillId="0" borderId="10" xfId="0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>
      <alignment vertical="center"/>
    </xf>
    <xf numFmtId="180" fontId="16" fillId="2" borderId="11" xfId="2" applyNumberFormat="1" applyFont="1" applyFill="1" applyBorder="1">
      <alignment vertical="center"/>
    </xf>
    <xf numFmtId="180" fontId="16" fillId="2" borderId="12" xfId="2" applyNumberFormat="1" applyFont="1" applyFill="1" applyBorder="1">
      <alignment vertical="center"/>
    </xf>
    <xf numFmtId="180" fontId="15" fillId="0" borderId="9" xfId="0" applyNumberFormat="1" applyFont="1" applyFill="1" applyBorder="1" applyAlignment="1">
      <alignment vertical="center" shrinkToFit="1"/>
    </xf>
    <xf numFmtId="180" fontId="16" fillId="2" borderId="9" xfId="2" applyNumberFormat="1" applyFont="1" applyFill="1" applyBorder="1">
      <alignment vertical="center"/>
    </xf>
    <xf numFmtId="180" fontId="16" fillId="2" borderId="13" xfId="2" applyNumberFormat="1" applyFont="1" applyFill="1" applyBorder="1">
      <alignment vertical="center"/>
    </xf>
    <xf numFmtId="180" fontId="16" fillId="2" borderId="4" xfId="2" applyNumberFormat="1" applyFont="1" applyFill="1" applyBorder="1">
      <alignment vertical="center"/>
    </xf>
    <xf numFmtId="176" fontId="15" fillId="0" borderId="14" xfId="0" applyNumberFormat="1" applyFont="1" applyFill="1" applyBorder="1" applyAlignment="1">
      <alignment vertical="center" shrinkToFit="1"/>
    </xf>
    <xf numFmtId="176" fontId="16" fillId="2" borderId="14" xfId="2" applyNumberFormat="1" applyFont="1" applyFill="1" applyBorder="1">
      <alignment vertical="center"/>
    </xf>
    <xf numFmtId="176" fontId="16" fillId="2" borderId="15" xfId="2" applyNumberFormat="1" applyFont="1" applyFill="1" applyBorder="1">
      <alignment vertical="center"/>
    </xf>
    <xf numFmtId="38" fontId="16" fillId="2" borderId="4" xfId="2" applyFont="1" applyFill="1" applyBorder="1">
      <alignment vertical="center"/>
    </xf>
    <xf numFmtId="176" fontId="15" fillId="0" borderId="16" xfId="0" applyNumberFormat="1" applyFont="1" applyFill="1" applyBorder="1" applyAlignment="1">
      <alignment vertical="center" shrinkToFit="1"/>
    </xf>
    <xf numFmtId="176" fontId="16" fillId="2" borderId="16" xfId="2" applyNumberFormat="1" applyFont="1" applyFill="1" applyBorder="1">
      <alignment vertical="center"/>
    </xf>
    <xf numFmtId="176" fontId="16" fillId="2" borderId="17" xfId="2" applyNumberFormat="1" applyFont="1" applyFill="1" applyBorder="1">
      <alignment vertical="center"/>
    </xf>
    <xf numFmtId="176" fontId="15" fillId="0" borderId="9" xfId="0" applyNumberFormat="1" applyFont="1" applyFill="1" applyBorder="1" applyAlignment="1">
      <alignment horizontal="left" vertical="distributed" indent="7" shrinkToFit="1"/>
    </xf>
    <xf numFmtId="176" fontId="16" fillId="2" borderId="13" xfId="2" applyNumberFormat="1" applyFont="1" applyFill="1" applyBorder="1">
      <alignment vertical="center"/>
    </xf>
    <xf numFmtId="176" fontId="16" fillId="2" borderId="9" xfId="2" applyNumberFormat="1" applyFont="1" applyFill="1" applyBorder="1" applyAlignment="1">
      <alignment horizontal="right" vertical="center"/>
    </xf>
    <xf numFmtId="177" fontId="16" fillId="2" borderId="7" xfId="2" applyNumberFormat="1" applyFont="1" applyFill="1" applyBorder="1" applyAlignment="1">
      <alignment horizontal="right" vertical="center"/>
    </xf>
    <xf numFmtId="177" fontId="16" fillId="2" borderId="18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79" fontId="16" fillId="0" borderId="0" xfId="2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9" xfId="0" applyFont="1" applyFill="1" applyBorder="1" applyAlignment="1">
      <alignment horizontal="left" vertical="center" shrinkToFit="1"/>
    </xf>
    <xf numFmtId="177" fontId="16" fillId="3" borderId="9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80" fontId="15" fillId="0" borderId="16" xfId="2" applyNumberFormat="1" applyFont="1" applyFill="1" applyBorder="1" applyAlignment="1">
      <alignment vertical="center" shrinkToFit="1"/>
    </xf>
    <xf numFmtId="180" fontId="16" fillId="2" borderId="16" xfId="2" applyNumberFormat="1" applyFont="1" applyFill="1" applyBorder="1">
      <alignment vertical="center"/>
    </xf>
    <xf numFmtId="180" fontId="17" fillId="0" borderId="0" xfId="2" applyNumberFormat="1" applyFont="1">
      <alignment vertical="center"/>
    </xf>
    <xf numFmtId="180" fontId="14" fillId="0" borderId="0" xfId="2" applyNumberFormat="1" applyFont="1">
      <alignment vertical="center"/>
    </xf>
    <xf numFmtId="180" fontId="15" fillId="0" borderId="9" xfId="2" applyNumberFormat="1" applyFont="1" applyFill="1" applyBorder="1" applyAlignment="1">
      <alignment vertical="center" shrinkToFit="1"/>
    </xf>
    <xf numFmtId="180" fontId="16" fillId="0" borderId="4" xfId="2" applyNumberFormat="1" applyFont="1" applyFill="1" applyBorder="1" applyAlignment="1">
      <alignment horizontal="right" vertical="center"/>
    </xf>
    <xf numFmtId="180" fontId="15" fillId="0" borderId="0" xfId="2" applyNumberFormat="1" applyFont="1">
      <alignment vertical="center"/>
    </xf>
    <xf numFmtId="180" fontId="15" fillId="0" borderId="14" xfId="2" applyNumberFormat="1" applyFont="1" applyFill="1" applyBorder="1" applyAlignment="1">
      <alignment vertical="center" shrinkToFit="1"/>
    </xf>
    <xf numFmtId="180" fontId="16" fillId="2" borderId="14" xfId="2" applyNumberFormat="1" applyFont="1" applyFill="1" applyBorder="1">
      <alignment vertical="center"/>
    </xf>
    <xf numFmtId="180" fontId="16" fillId="2" borderId="19" xfId="2" applyNumberFormat="1" applyFont="1" applyFill="1" applyBorder="1">
      <alignment vertical="center"/>
    </xf>
    <xf numFmtId="180" fontId="16" fillId="2" borderId="9" xfId="2" applyNumberFormat="1" applyFont="1" applyFill="1" applyBorder="1" applyAlignment="1">
      <alignment horizontal="right" vertical="center"/>
    </xf>
    <xf numFmtId="180" fontId="16" fillId="0" borderId="20" xfId="2" applyNumberFormat="1" applyFont="1" applyFill="1" applyBorder="1" applyAlignment="1">
      <alignment horizontal="right" vertical="center"/>
    </xf>
    <xf numFmtId="180" fontId="16" fillId="0" borderId="21" xfId="2" applyNumberFormat="1" applyFont="1" applyFill="1" applyBorder="1" applyAlignment="1">
      <alignment horizontal="right" vertical="center"/>
    </xf>
    <xf numFmtId="176" fontId="14" fillId="0" borderId="0" xfId="1" applyNumberFormat="1" applyFont="1">
      <alignment vertical="center"/>
    </xf>
    <xf numFmtId="176" fontId="15" fillId="0" borderId="9" xfId="1" applyNumberFormat="1" applyFont="1" applyFill="1" applyBorder="1" applyAlignment="1">
      <alignment vertical="center" shrinkToFit="1"/>
    </xf>
    <xf numFmtId="176" fontId="16" fillId="3" borderId="9" xfId="1" applyNumberFormat="1" applyFont="1" applyFill="1" applyBorder="1">
      <alignment vertical="center"/>
    </xf>
    <xf numFmtId="176" fontId="16" fillId="3" borderId="4" xfId="1" applyNumberFormat="1" applyFont="1" applyFill="1" applyBorder="1">
      <alignment vertical="center"/>
    </xf>
    <xf numFmtId="176" fontId="15" fillId="0" borderId="0" xfId="1" applyNumberFormat="1" applyFont="1">
      <alignment vertical="center"/>
    </xf>
    <xf numFmtId="176" fontId="16" fillId="0" borderId="0" xfId="1" applyNumberFormat="1" applyFont="1">
      <alignment vertical="center"/>
    </xf>
    <xf numFmtId="176" fontId="15" fillId="0" borderId="14" xfId="1" applyNumberFormat="1" applyFont="1" applyFill="1" applyBorder="1" applyAlignment="1">
      <alignment vertical="center" shrinkToFit="1"/>
    </xf>
    <xf numFmtId="180" fontId="15" fillId="0" borderId="10" xfId="2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 applyAlignment="1">
      <alignment horizontal="right" vertical="center"/>
    </xf>
    <xf numFmtId="182" fontId="14" fillId="0" borderId="0" xfId="2" applyNumberFormat="1" applyFont="1">
      <alignment vertical="center"/>
    </xf>
    <xf numFmtId="182" fontId="15" fillId="0" borderId="18" xfId="2" applyNumberFormat="1" applyFont="1" applyFill="1" applyBorder="1" applyAlignment="1">
      <alignment vertical="center" shrinkToFit="1"/>
    </xf>
    <xf numFmtId="182" fontId="16" fillId="2" borderId="18" xfId="2" applyNumberFormat="1" applyFont="1" applyFill="1" applyBorder="1">
      <alignment vertical="center"/>
    </xf>
    <xf numFmtId="182" fontId="16" fillId="2" borderId="18" xfId="2" applyNumberFormat="1" applyFont="1" applyFill="1" applyBorder="1" applyAlignment="1">
      <alignment horizontal="right" vertical="center"/>
    </xf>
    <xf numFmtId="182" fontId="16" fillId="0" borderId="18" xfId="2" applyNumberFormat="1" applyFont="1" applyFill="1" applyBorder="1">
      <alignment vertical="center"/>
    </xf>
    <xf numFmtId="182" fontId="16" fillId="2" borderId="22" xfId="2" applyNumberFormat="1" applyFont="1" applyFill="1" applyBorder="1">
      <alignment vertical="center"/>
    </xf>
    <xf numFmtId="182" fontId="15" fillId="0" borderId="0" xfId="2" applyNumberFormat="1" applyFont="1">
      <alignment vertical="center"/>
    </xf>
    <xf numFmtId="182" fontId="16" fillId="0" borderId="0" xfId="2" applyNumberFormat="1" applyFont="1">
      <alignment vertical="center"/>
    </xf>
    <xf numFmtId="180" fontId="14" fillId="0" borderId="0" xfId="2" applyNumberFormat="1" applyFont="1" applyFill="1" applyBorder="1">
      <alignment vertical="center"/>
    </xf>
    <xf numFmtId="180" fontId="15" fillId="0" borderId="0" xfId="2" applyNumberFormat="1" applyFont="1" applyFill="1">
      <alignment vertical="center"/>
    </xf>
    <xf numFmtId="180" fontId="16" fillId="0" borderId="0" xfId="2" applyNumberFormat="1" applyFont="1" applyFill="1">
      <alignment vertical="center"/>
    </xf>
    <xf numFmtId="180" fontId="14" fillId="0" borderId="0" xfId="2" applyNumberFormat="1" applyFont="1" applyFill="1">
      <alignment vertical="center"/>
    </xf>
    <xf numFmtId="38" fontId="14" fillId="0" borderId="0" xfId="2" applyFont="1" applyBorder="1">
      <alignment vertical="center"/>
    </xf>
    <xf numFmtId="38" fontId="15" fillId="0" borderId="10" xfId="2" applyFont="1" applyFill="1" applyBorder="1" applyAlignment="1">
      <alignment vertical="center" shrinkToFit="1"/>
    </xf>
    <xf numFmtId="176" fontId="16" fillId="3" borderId="10" xfId="2" applyNumberFormat="1" applyFont="1" applyFill="1" applyBorder="1">
      <alignment vertical="center"/>
    </xf>
    <xf numFmtId="176" fontId="16" fillId="3" borderId="11" xfId="2" applyNumberFormat="1" applyFont="1" applyFill="1" applyBorder="1">
      <alignment vertical="center"/>
    </xf>
    <xf numFmtId="176" fontId="16" fillId="3" borderId="12" xfId="2" applyNumberFormat="1" applyFont="1" applyFill="1" applyBorder="1">
      <alignment vertical="center"/>
    </xf>
    <xf numFmtId="38" fontId="15" fillId="0" borderId="0" xfId="2" applyFont="1">
      <alignment vertical="center"/>
    </xf>
    <xf numFmtId="38" fontId="16" fillId="0" borderId="0" xfId="2" applyFont="1">
      <alignment vertical="center"/>
    </xf>
    <xf numFmtId="38" fontId="14" fillId="0" borderId="0" xfId="2" applyFont="1">
      <alignment vertical="center"/>
    </xf>
    <xf numFmtId="180" fontId="14" fillId="0" borderId="0" xfId="2" applyNumberFormat="1" applyFont="1" applyBorder="1">
      <alignment vertical="center"/>
    </xf>
    <xf numFmtId="181" fontId="14" fillId="0" borderId="0" xfId="2" applyNumberFormat="1" applyFont="1" applyBorder="1">
      <alignment vertical="center"/>
    </xf>
    <xf numFmtId="181" fontId="15" fillId="0" borderId="14" xfId="2" applyNumberFormat="1" applyFont="1" applyFill="1" applyBorder="1" applyAlignment="1">
      <alignment vertical="center" shrinkToFit="1"/>
    </xf>
    <xf numFmtId="181" fontId="16" fillId="2" borderId="14" xfId="2" applyNumberFormat="1" applyFont="1" applyFill="1" applyBorder="1">
      <alignment vertical="center"/>
    </xf>
    <xf numFmtId="181" fontId="16" fillId="2" borderId="14" xfId="2" applyNumberFormat="1" applyFont="1" applyFill="1" applyBorder="1" applyAlignment="1">
      <alignment horizontal="right" vertical="center"/>
    </xf>
    <xf numFmtId="181" fontId="16" fillId="2" borderId="21" xfId="2" applyNumberFormat="1" applyFont="1" applyFill="1" applyBorder="1">
      <alignment vertical="center"/>
    </xf>
    <xf numFmtId="181" fontId="15" fillId="0" borderId="0" xfId="2" applyNumberFormat="1" applyFont="1">
      <alignment vertical="center"/>
    </xf>
    <xf numFmtId="181" fontId="16" fillId="0" borderId="0" xfId="2" applyNumberFormat="1" applyFont="1">
      <alignment vertical="center"/>
    </xf>
    <xf numFmtId="181" fontId="14" fillId="0" borderId="0" xfId="2" applyNumberFormat="1" applyFont="1">
      <alignment vertical="center"/>
    </xf>
    <xf numFmtId="38" fontId="15" fillId="0" borderId="16" xfId="2" applyFont="1" applyFill="1" applyBorder="1" applyAlignment="1">
      <alignment vertical="center" shrinkToFit="1"/>
    </xf>
    <xf numFmtId="38" fontId="16" fillId="2" borderId="16" xfId="2" applyFont="1" applyFill="1" applyBorder="1">
      <alignment vertical="center"/>
    </xf>
    <xf numFmtId="38" fontId="16" fillId="2" borderId="17" xfId="2" applyFont="1" applyFill="1" applyBorder="1">
      <alignment vertical="center"/>
    </xf>
    <xf numFmtId="14" fontId="20" fillId="0" borderId="0" xfId="0" applyNumberFormat="1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179" fontId="22" fillId="0" borderId="0" xfId="2" applyNumberFormat="1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179" fontId="20" fillId="0" borderId="0" xfId="2" applyNumberFormat="1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179" fontId="20" fillId="0" borderId="0" xfId="2" applyNumberFormat="1" applyFont="1">
      <alignment vertical="center"/>
    </xf>
    <xf numFmtId="38" fontId="20" fillId="0" borderId="0" xfId="2" applyFont="1">
      <alignment vertical="center"/>
    </xf>
    <xf numFmtId="38" fontId="20" fillId="0" borderId="0" xfId="0" applyNumberFormat="1" applyFont="1">
      <alignment vertical="center"/>
    </xf>
    <xf numFmtId="0" fontId="20" fillId="0" borderId="0" xfId="0" applyFont="1" applyAlignment="1">
      <alignment horizontal="left" vertical="center" indent="2" shrinkToFit="1"/>
    </xf>
    <xf numFmtId="176" fontId="20" fillId="0" borderId="0" xfId="1" applyNumberFormat="1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 indent="2" shrinkToFit="1"/>
    </xf>
    <xf numFmtId="179" fontId="23" fillId="0" borderId="0" xfId="2" applyNumberFormat="1" applyFont="1">
      <alignment vertical="center"/>
    </xf>
    <xf numFmtId="0" fontId="20" fillId="3" borderId="0" xfId="0" applyFont="1" applyFill="1">
      <alignment vertical="center"/>
    </xf>
    <xf numFmtId="0" fontId="20" fillId="3" borderId="0" xfId="0" applyFont="1" applyFill="1" applyAlignment="1">
      <alignment horizontal="left" vertical="center" indent="2" shrinkToFit="1"/>
    </xf>
    <xf numFmtId="38" fontId="20" fillId="3" borderId="0" xfId="2" applyFont="1" applyFill="1">
      <alignment vertical="center"/>
    </xf>
    <xf numFmtId="38" fontId="20" fillId="3" borderId="0" xfId="0" applyNumberFormat="1" applyFont="1" applyFill="1">
      <alignment vertical="center"/>
    </xf>
    <xf numFmtId="179" fontId="20" fillId="3" borderId="0" xfId="2" applyNumberFormat="1" applyFont="1" applyFill="1">
      <alignment vertical="center"/>
    </xf>
    <xf numFmtId="0" fontId="20" fillId="3" borderId="0" xfId="0" applyFont="1" applyFill="1" applyAlignment="1">
      <alignment vertical="center" shrinkToFit="1"/>
    </xf>
    <xf numFmtId="176" fontId="20" fillId="3" borderId="0" xfId="1" applyNumberFormat="1" applyFont="1" applyFill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shrinkToFit="1"/>
    </xf>
    <xf numFmtId="179" fontId="24" fillId="0" borderId="0" xfId="2" applyNumberFormat="1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9" fontId="9" fillId="0" borderId="0" xfId="2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179" fontId="16" fillId="0" borderId="0" xfId="2" applyNumberFormat="1" applyFont="1" applyFill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 applyAlignment="1">
      <alignment vertical="center" shrinkToFit="1"/>
    </xf>
    <xf numFmtId="38" fontId="16" fillId="0" borderId="0" xfId="2" applyFont="1" applyFill="1" applyBorder="1">
      <alignment vertical="center"/>
    </xf>
    <xf numFmtId="38" fontId="18" fillId="0" borderId="0" xfId="2" applyFont="1" applyFill="1" applyBorder="1">
      <alignment vertical="center"/>
    </xf>
    <xf numFmtId="0" fontId="4" fillId="0" borderId="0" xfId="0" quotePrefix="1" applyFont="1" applyFill="1" applyAlignment="1">
      <alignment horizontal="left" textRotation="180"/>
    </xf>
    <xf numFmtId="0" fontId="3" fillId="0" borderId="0" xfId="0" quotePrefix="1" applyFont="1" applyFill="1" applyAlignment="1">
      <alignment horizontal="left" textRotation="180"/>
    </xf>
    <xf numFmtId="0" fontId="14" fillId="0" borderId="0" xfId="0" quotePrefix="1" applyFont="1" applyFill="1" applyAlignment="1">
      <alignment horizontal="center" vertical="center"/>
    </xf>
    <xf numFmtId="0" fontId="16" fillId="0" borderId="0" xfId="0" quotePrefix="1" applyFont="1" applyFill="1" applyAlignment="1">
      <alignment horizontal="center" vertical="center"/>
    </xf>
    <xf numFmtId="0" fontId="14" fillId="0" borderId="23" xfId="0" applyFont="1" applyFill="1" applyBorder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>
      <alignment vertical="center"/>
    </xf>
    <xf numFmtId="0" fontId="14" fillId="0" borderId="26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vertical="center" shrinkToFit="1"/>
    </xf>
    <xf numFmtId="183" fontId="16" fillId="2" borderId="10" xfId="2" applyNumberFormat="1" applyFont="1" applyFill="1" applyBorder="1">
      <alignment vertical="center"/>
    </xf>
    <xf numFmtId="183" fontId="16" fillId="0" borderId="10" xfId="2" applyNumberFormat="1" applyFont="1" applyFill="1" applyBorder="1">
      <alignment vertical="center"/>
    </xf>
    <xf numFmtId="183" fontId="16" fillId="2" borderId="11" xfId="2" applyNumberFormat="1" applyFont="1" applyFill="1" applyBorder="1">
      <alignment vertical="center"/>
    </xf>
    <xf numFmtId="183" fontId="16" fillId="0" borderId="12" xfId="2" applyNumberFormat="1" applyFont="1" applyFill="1" applyBorder="1">
      <alignment vertical="center"/>
    </xf>
    <xf numFmtId="183" fontId="15" fillId="0" borderId="0" xfId="0" applyNumberFormat="1" applyFont="1">
      <alignment vertical="center"/>
    </xf>
    <xf numFmtId="183" fontId="16" fillId="0" borderId="0" xfId="2" applyNumberFormat="1" applyFont="1">
      <alignment vertical="center"/>
    </xf>
    <xf numFmtId="183" fontId="16" fillId="0" borderId="0" xfId="0" applyNumberFormat="1" applyFont="1">
      <alignment vertical="center"/>
    </xf>
    <xf numFmtId="183" fontId="14" fillId="0" borderId="0" xfId="0" applyNumberFormat="1" applyFont="1">
      <alignment vertical="center"/>
    </xf>
    <xf numFmtId="183" fontId="15" fillId="0" borderId="16" xfId="0" applyNumberFormat="1" applyFont="1" applyFill="1" applyBorder="1" applyAlignment="1">
      <alignment vertical="center" shrinkToFit="1"/>
    </xf>
    <xf numFmtId="183" fontId="16" fillId="2" borderId="16" xfId="2" applyNumberFormat="1" applyFont="1" applyFill="1" applyBorder="1">
      <alignment vertical="center"/>
    </xf>
    <xf numFmtId="183" fontId="16" fillId="0" borderId="16" xfId="2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180" fontId="16" fillId="2" borderId="18" xfId="2" applyNumberFormat="1" applyFont="1" applyFill="1" applyBorder="1" applyAlignment="1">
      <alignment horizontal="right" vertical="center"/>
    </xf>
    <xf numFmtId="180" fontId="16" fillId="2" borderId="27" xfId="2" applyNumberFormat="1" applyFont="1" applyFill="1" applyBorder="1" applyAlignment="1">
      <alignment horizontal="right" vertical="center"/>
    </xf>
    <xf numFmtId="180" fontId="16" fillId="2" borderId="4" xfId="2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 shrinkToFit="1"/>
    </xf>
    <xf numFmtId="184" fontId="14" fillId="0" borderId="0" xfId="2" applyNumberFormat="1" applyFont="1">
      <alignment vertical="center"/>
    </xf>
    <xf numFmtId="184" fontId="15" fillId="0" borderId="10" xfId="2" applyNumberFormat="1" applyFont="1" applyFill="1" applyBorder="1" applyAlignment="1">
      <alignment vertical="center"/>
    </xf>
    <xf numFmtId="184" fontId="16" fillId="2" borderId="10" xfId="2" applyNumberFormat="1" applyFont="1" applyFill="1" applyBorder="1">
      <alignment vertical="center"/>
    </xf>
    <xf numFmtId="184" fontId="16" fillId="0" borderId="10" xfId="2" applyNumberFormat="1" applyFont="1" applyFill="1" applyBorder="1">
      <alignment vertical="center"/>
    </xf>
    <xf numFmtId="184" fontId="16" fillId="0" borderId="11" xfId="2" applyNumberFormat="1" applyFont="1" applyFill="1" applyBorder="1">
      <alignment vertical="center"/>
    </xf>
    <xf numFmtId="184" fontId="16" fillId="0" borderId="20" xfId="2" applyNumberFormat="1" applyFont="1" applyFill="1" applyBorder="1" applyAlignment="1">
      <alignment horizontal="right" vertical="center"/>
    </xf>
    <xf numFmtId="184" fontId="15" fillId="0" borderId="0" xfId="2" applyNumberFormat="1" applyFont="1">
      <alignment vertical="center"/>
    </xf>
    <xf numFmtId="184" fontId="16" fillId="0" borderId="0" xfId="2" applyNumberFormat="1" applyFont="1">
      <alignment vertical="center"/>
    </xf>
    <xf numFmtId="184" fontId="15" fillId="0" borderId="28" xfId="2" applyNumberFormat="1" applyFont="1" applyFill="1" applyBorder="1" applyAlignment="1">
      <alignment vertical="center" shrinkToFit="1"/>
    </xf>
    <xf numFmtId="184" fontId="16" fillId="2" borderId="28" xfId="2" applyNumberFormat="1" applyFont="1" applyFill="1" applyBorder="1">
      <alignment vertical="center"/>
    </xf>
    <xf numFmtId="184" fontId="16" fillId="0" borderId="28" xfId="2" applyNumberFormat="1" applyFont="1" applyFill="1" applyBorder="1">
      <alignment vertical="center"/>
    </xf>
    <xf numFmtId="184" fontId="16" fillId="0" borderId="29" xfId="2" applyNumberFormat="1" applyFont="1" applyFill="1" applyBorder="1">
      <alignment vertical="center"/>
    </xf>
    <xf numFmtId="184" fontId="15" fillId="0" borderId="16" xfId="2" applyNumberFormat="1" applyFont="1" applyFill="1" applyBorder="1" applyAlignment="1">
      <alignment vertical="center" shrinkToFit="1"/>
    </xf>
    <xf numFmtId="184" fontId="16" fillId="2" borderId="16" xfId="2" applyNumberFormat="1" applyFont="1" applyFill="1" applyBorder="1">
      <alignment vertical="center"/>
    </xf>
    <xf numFmtId="184" fontId="16" fillId="2" borderId="17" xfId="2" applyNumberFormat="1" applyFont="1" applyFill="1" applyBorder="1">
      <alignment vertical="center"/>
    </xf>
    <xf numFmtId="176" fontId="16" fillId="0" borderId="9" xfId="2" applyNumberFormat="1" applyFont="1" applyFill="1" applyBorder="1">
      <alignment vertical="center"/>
    </xf>
    <xf numFmtId="176" fontId="16" fillId="0" borderId="13" xfId="2" applyNumberFormat="1" applyFont="1" applyFill="1" applyBorder="1">
      <alignment vertical="center"/>
    </xf>
    <xf numFmtId="176" fontId="16" fillId="0" borderId="4" xfId="2" applyNumberFormat="1" applyFont="1" applyFill="1" applyBorder="1">
      <alignment vertical="center"/>
    </xf>
    <xf numFmtId="176" fontId="15" fillId="0" borderId="0" xfId="0" applyNumberFormat="1" applyFont="1" applyFill="1">
      <alignment vertical="center"/>
    </xf>
    <xf numFmtId="176" fontId="16" fillId="0" borderId="0" xfId="0" applyNumberFormat="1" applyFont="1" applyFill="1">
      <alignment vertical="center"/>
    </xf>
    <xf numFmtId="176" fontId="14" fillId="0" borderId="0" xfId="0" applyNumberFormat="1" applyFont="1" applyFill="1">
      <alignment vertical="center"/>
    </xf>
    <xf numFmtId="14" fontId="20" fillId="4" borderId="0" xfId="0" applyNumberFormat="1" applyFont="1" applyFill="1" applyAlignment="1">
      <alignment vertical="center" shrinkToFit="1"/>
    </xf>
    <xf numFmtId="177" fontId="16" fillId="0" borderId="22" xfId="2" applyNumberFormat="1" applyFont="1" applyFill="1" applyBorder="1" applyAlignment="1">
      <alignment horizontal="right" vertical="center"/>
    </xf>
    <xf numFmtId="38" fontId="20" fillId="0" borderId="0" xfId="0" applyNumberFormat="1" applyFont="1" applyAlignment="1">
      <alignment horizontal="center" vertical="center"/>
    </xf>
    <xf numFmtId="180" fontId="16" fillId="0" borderId="10" xfId="2" applyNumberFormat="1" applyFont="1" applyFill="1" applyBorder="1">
      <alignment vertical="center"/>
    </xf>
    <xf numFmtId="180" fontId="16" fillId="0" borderId="11" xfId="2" applyNumberFormat="1" applyFont="1" applyFill="1" applyBorder="1">
      <alignment vertical="center"/>
    </xf>
    <xf numFmtId="14" fontId="14" fillId="0" borderId="0" xfId="0" applyNumberFormat="1" applyFont="1">
      <alignment vertical="center"/>
    </xf>
    <xf numFmtId="178" fontId="14" fillId="0" borderId="7" xfId="0" applyNumberFormat="1" applyFont="1" applyFill="1" applyBorder="1" applyAlignment="1">
      <alignment horizontal="center" vertical="center" shrinkToFit="1"/>
    </xf>
    <xf numFmtId="38" fontId="14" fillId="0" borderId="0" xfId="0" applyNumberFormat="1" applyFont="1">
      <alignment vertical="center"/>
    </xf>
    <xf numFmtId="176" fontId="16" fillId="2" borderId="9" xfId="1" applyNumberFormat="1" applyFont="1" applyFill="1" applyBorder="1">
      <alignment vertical="center"/>
    </xf>
    <xf numFmtId="180" fontId="16" fillId="2" borderId="13" xfId="2" applyNumberFormat="1" applyFont="1" applyFill="1" applyBorder="1" applyAlignment="1">
      <alignment horizontal="right"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6" fontId="16" fillId="0" borderId="9" xfId="2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left" vertical="center" indent="7" shrinkToFit="1"/>
    </xf>
    <xf numFmtId="38" fontId="20" fillId="5" borderId="0" xfId="2" applyFont="1" applyFill="1">
      <alignment vertical="center"/>
    </xf>
    <xf numFmtId="177" fontId="16" fillId="0" borderId="18" xfId="2" applyNumberFormat="1" applyFont="1" applyFill="1" applyBorder="1" applyAlignment="1">
      <alignment horizontal="right" vertical="center"/>
    </xf>
    <xf numFmtId="177" fontId="16" fillId="0" borderId="7" xfId="2" applyNumberFormat="1" applyFont="1" applyFill="1" applyBorder="1" applyAlignment="1">
      <alignment horizontal="right" vertical="center"/>
    </xf>
    <xf numFmtId="180" fontId="16" fillId="0" borderId="18" xfId="2" applyNumberFormat="1" applyFont="1" applyFill="1" applyBorder="1" applyAlignment="1">
      <alignment horizontal="right" vertical="center"/>
    </xf>
    <xf numFmtId="176" fontId="16" fillId="0" borderId="16" xfId="2" applyNumberFormat="1" applyFont="1" applyFill="1" applyBorder="1">
      <alignment vertical="center"/>
    </xf>
    <xf numFmtId="180" fontId="15" fillId="0" borderId="30" xfId="2" applyNumberFormat="1" applyFont="1" applyBorder="1" applyAlignment="1">
      <alignment horizontal="left" vertical="center" shrinkToFit="1"/>
    </xf>
    <xf numFmtId="180" fontId="16" fillId="2" borderId="30" xfId="2" applyNumberFormat="1" applyFont="1" applyFill="1" applyBorder="1">
      <alignment vertical="center"/>
    </xf>
    <xf numFmtId="180" fontId="16" fillId="2" borderId="31" xfId="2" applyNumberFormat="1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38" fontId="29" fillId="5" borderId="0" xfId="2" applyFont="1" applyFill="1" applyAlignment="1">
      <alignment vertical="center" shrinkToFit="1"/>
    </xf>
    <xf numFmtId="0" fontId="32" fillId="0" borderId="0" xfId="0" applyFont="1">
      <alignment vertical="center"/>
    </xf>
    <xf numFmtId="185" fontId="16" fillId="2" borderId="9" xfId="2" applyNumberFormat="1" applyFont="1" applyFill="1" applyBorder="1" applyAlignment="1">
      <alignment horizontal="right" vertical="center"/>
    </xf>
    <xf numFmtId="180" fontId="16" fillId="0" borderId="7" xfId="2" applyNumberFormat="1" applyFont="1" applyFill="1" applyBorder="1">
      <alignment vertical="center"/>
    </xf>
    <xf numFmtId="180" fontId="16" fillId="0" borderId="9" xfId="2" applyNumberFormat="1" applyFont="1" applyFill="1" applyBorder="1">
      <alignment vertical="center"/>
    </xf>
    <xf numFmtId="180" fontId="16" fillId="0" borderId="16" xfId="2" applyNumberFormat="1" applyFont="1" applyFill="1" applyBorder="1">
      <alignment vertical="center"/>
    </xf>
    <xf numFmtId="180" fontId="16" fillId="0" borderId="14" xfId="2" applyNumberFormat="1" applyFont="1" applyFill="1" applyBorder="1">
      <alignment vertical="center"/>
    </xf>
    <xf numFmtId="180" fontId="16" fillId="0" borderId="9" xfId="2" applyNumberFormat="1" applyFont="1" applyFill="1" applyBorder="1" applyAlignment="1">
      <alignment horizontal="right" vertical="center"/>
    </xf>
    <xf numFmtId="184" fontId="16" fillId="0" borderId="16" xfId="2" applyNumberFormat="1" applyFont="1" applyFill="1" applyBorder="1">
      <alignment vertical="center"/>
    </xf>
    <xf numFmtId="176" fontId="16" fillId="0" borderId="9" xfId="1" applyNumberFormat="1" applyFont="1" applyFill="1" applyBorder="1">
      <alignment vertical="center"/>
    </xf>
    <xf numFmtId="180" fontId="16" fillId="0" borderId="10" xfId="2" applyNumberFormat="1" applyFont="1" applyFill="1" applyBorder="1" applyAlignment="1">
      <alignment horizontal="right" vertical="center"/>
    </xf>
    <xf numFmtId="176" fontId="16" fillId="0" borderId="10" xfId="2" applyNumberFormat="1" applyFont="1" applyFill="1" applyBorder="1">
      <alignment vertical="center"/>
    </xf>
    <xf numFmtId="181" fontId="16" fillId="0" borderId="14" xfId="2" applyNumberFormat="1" applyFont="1" applyFill="1" applyBorder="1">
      <alignment vertical="center"/>
    </xf>
    <xf numFmtId="38" fontId="16" fillId="0" borderId="16" xfId="2" applyFont="1" applyFill="1" applyBorder="1">
      <alignment vertical="center"/>
    </xf>
    <xf numFmtId="180" fontId="16" fillId="0" borderId="30" xfId="2" applyNumberFormat="1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38" fontId="20" fillId="0" borderId="0" xfId="2" applyFont="1" applyFill="1">
      <alignment vertical="center"/>
    </xf>
    <xf numFmtId="176" fontId="20" fillId="0" borderId="0" xfId="1" applyNumberFormat="1" applyFont="1" applyFill="1">
      <alignment vertical="center"/>
    </xf>
    <xf numFmtId="38" fontId="2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38" fontId="14" fillId="0" borderId="0" xfId="2" applyFont="1" applyFill="1">
      <alignment vertical="center"/>
    </xf>
    <xf numFmtId="176" fontId="16" fillId="0" borderId="14" xfId="2" applyNumberFormat="1" applyFont="1" applyFill="1" applyBorder="1">
      <alignment vertical="center"/>
    </xf>
    <xf numFmtId="0" fontId="21" fillId="0" borderId="0" xfId="0" applyFont="1" applyFill="1">
      <alignment vertical="center"/>
    </xf>
    <xf numFmtId="185" fontId="16" fillId="0" borderId="9" xfId="2" applyNumberFormat="1" applyFont="1" applyFill="1" applyBorder="1" applyAlignment="1">
      <alignment horizontal="right" vertical="center"/>
    </xf>
    <xf numFmtId="186" fontId="16" fillId="0" borderId="9" xfId="2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4" fillId="0" borderId="0" xfId="0" quotePrefix="1" applyFont="1" applyFill="1" applyAlignment="1">
      <alignment textRotation="180"/>
    </xf>
    <xf numFmtId="180" fontId="20" fillId="4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shrinkToFit="1"/>
    </xf>
    <xf numFmtId="180" fontId="16" fillId="2" borderId="0" xfId="2" applyNumberFormat="1" applyFont="1" applyFill="1" applyBorder="1">
      <alignment vertical="center"/>
    </xf>
    <xf numFmtId="176" fontId="16" fillId="2" borderId="0" xfId="2" applyNumberFormat="1" applyFont="1" applyFill="1" applyBorder="1">
      <alignment vertical="center"/>
    </xf>
    <xf numFmtId="180" fontId="16" fillId="2" borderId="0" xfId="2" applyNumberFormat="1" applyFont="1" applyFill="1" applyBorder="1" applyAlignment="1">
      <alignment horizontal="right" vertical="center"/>
    </xf>
    <xf numFmtId="183" fontId="16" fillId="0" borderId="0" xfId="2" applyNumberFormat="1" applyFont="1" applyFill="1" applyBorder="1">
      <alignment vertical="center"/>
    </xf>
    <xf numFmtId="176" fontId="16" fillId="0" borderId="0" xfId="2" applyNumberFormat="1" applyFont="1" applyFill="1" applyBorder="1">
      <alignment vertical="center"/>
    </xf>
    <xf numFmtId="177" fontId="16" fillId="0" borderId="0" xfId="2" applyNumberFormat="1" applyFont="1" applyFill="1" applyBorder="1" applyAlignment="1">
      <alignment horizontal="right" vertical="center"/>
    </xf>
    <xf numFmtId="177" fontId="16" fillId="3" borderId="0" xfId="2" applyNumberFormat="1" applyFont="1" applyFill="1" applyBorder="1" applyAlignment="1">
      <alignment horizontal="right" vertical="center"/>
    </xf>
    <xf numFmtId="180" fontId="16" fillId="0" borderId="0" xfId="2" applyNumberFormat="1" applyFont="1" applyFill="1" applyBorder="1" applyAlignment="1">
      <alignment horizontal="right" vertical="center"/>
    </xf>
    <xf numFmtId="184" fontId="16" fillId="0" borderId="0" xfId="2" applyNumberFormat="1" applyFont="1" applyFill="1" applyBorder="1" applyAlignment="1">
      <alignment horizontal="right" vertical="center"/>
    </xf>
    <xf numFmtId="176" fontId="16" fillId="3" borderId="0" xfId="1" applyNumberFormat="1" applyFont="1" applyFill="1" applyBorder="1">
      <alignment vertical="center"/>
    </xf>
    <xf numFmtId="182" fontId="16" fillId="2" borderId="0" xfId="2" applyNumberFormat="1" applyFont="1" applyFill="1" applyBorder="1">
      <alignment vertical="center"/>
    </xf>
    <xf numFmtId="176" fontId="16" fillId="3" borderId="0" xfId="2" applyNumberFormat="1" applyFont="1" applyFill="1" applyBorder="1">
      <alignment vertical="center"/>
    </xf>
    <xf numFmtId="181" fontId="16" fillId="2" borderId="0" xfId="2" applyNumberFormat="1" applyFont="1" applyFill="1" applyBorder="1">
      <alignment vertical="center"/>
    </xf>
    <xf numFmtId="38" fontId="16" fillId="2" borderId="0" xfId="2" applyFont="1" applyFill="1" applyBorder="1">
      <alignment vertical="center"/>
    </xf>
    <xf numFmtId="185" fontId="30" fillId="0" borderId="0" xfId="0" applyNumberFormat="1" applyFont="1" applyFill="1">
      <alignment vertical="center"/>
    </xf>
    <xf numFmtId="177" fontId="16" fillId="6" borderId="9" xfId="2" applyNumberFormat="1" applyFont="1" applyFill="1" applyBorder="1" applyAlignment="1">
      <alignment horizontal="right" vertical="center"/>
    </xf>
    <xf numFmtId="41" fontId="16" fillId="0" borderId="9" xfId="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>
      <alignment vertical="center"/>
    </xf>
    <xf numFmtId="0" fontId="14" fillId="0" borderId="3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horizontal="center" vertical="center"/>
    </xf>
    <xf numFmtId="0" fontId="14" fillId="0" borderId="3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185" fontId="29" fillId="0" borderId="0" xfId="0" applyNumberFormat="1" applyFont="1" applyAlignment="1">
      <alignment vertical="center" shrinkToFit="1"/>
    </xf>
    <xf numFmtId="185" fontId="30" fillId="0" borderId="0" xfId="0" applyNumberFormat="1" applyFont="1">
      <alignment vertical="center"/>
    </xf>
    <xf numFmtId="185" fontId="29" fillId="0" borderId="0" xfId="0" applyNumberFormat="1" applyFont="1">
      <alignment vertical="center"/>
    </xf>
    <xf numFmtId="185" fontId="31" fillId="0" borderId="0" xfId="2" applyNumberFormat="1" applyFont="1">
      <alignment vertical="center"/>
    </xf>
    <xf numFmtId="185" fontId="31" fillId="0" borderId="0" xfId="0" applyNumberFormat="1" applyFont="1">
      <alignment vertical="center"/>
    </xf>
    <xf numFmtId="38" fontId="15" fillId="0" borderId="0" xfId="2" applyFont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187" fontId="15" fillId="0" borderId="0" xfId="0" applyNumberFormat="1" applyFont="1" applyAlignment="1">
      <alignment vertical="center" shrinkToFit="1"/>
    </xf>
    <xf numFmtId="10" fontId="14" fillId="0" borderId="0" xfId="1" applyNumberFormat="1" applyFont="1">
      <alignment vertical="center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16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2" borderId="13" xfId="2" applyNumberFormat="1" applyFont="1" applyFill="1" applyBorder="1" applyAlignment="1">
      <alignment horizontal="right" vertical="center"/>
    </xf>
    <xf numFmtId="176" fontId="16" fillId="0" borderId="13" xfId="2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4" fillId="0" borderId="0" xfId="0" quotePrefix="1" applyFont="1" applyFill="1" applyAlignment="1">
      <alignment horizontal="left" textRotation="180"/>
    </xf>
    <xf numFmtId="0" fontId="14" fillId="0" borderId="0" xfId="0" applyFont="1" applyAlignment="1">
      <alignment vertical="center"/>
    </xf>
    <xf numFmtId="0" fontId="14" fillId="0" borderId="3" xfId="0" applyFont="1" applyFill="1" applyBorder="1">
      <alignment vertical="center"/>
    </xf>
    <xf numFmtId="0" fontId="14" fillId="0" borderId="26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178" fontId="14" fillId="0" borderId="5" xfId="0" applyNumberFormat="1" applyFont="1" applyBorder="1" applyAlignment="1">
      <alignment horizontal="center" vertical="center" shrinkToFit="1"/>
    </xf>
    <xf numFmtId="176" fontId="16" fillId="2" borderId="19" xfId="2" applyNumberFormat="1" applyFont="1" applyFill="1" applyBorder="1">
      <alignment vertical="center"/>
    </xf>
    <xf numFmtId="183" fontId="16" fillId="2" borderId="17" xfId="2" applyNumberFormat="1" applyFont="1" applyFill="1" applyBorder="1">
      <alignment vertical="center"/>
    </xf>
    <xf numFmtId="177" fontId="16" fillId="2" borderId="5" xfId="2" applyNumberFormat="1" applyFont="1" applyFill="1" applyBorder="1" applyAlignment="1">
      <alignment horizontal="right" vertical="center"/>
    </xf>
    <xf numFmtId="177" fontId="16" fillId="3" borderId="13" xfId="2" applyNumberFormat="1" applyFont="1" applyFill="1" applyBorder="1" applyAlignment="1">
      <alignment horizontal="right" vertical="center"/>
    </xf>
    <xf numFmtId="176" fontId="16" fillId="3" borderId="13" xfId="1" applyNumberFormat="1" applyFont="1" applyFill="1" applyBorder="1">
      <alignment vertical="center"/>
    </xf>
    <xf numFmtId="180" fontId="16" fillId="2" borderId="11" xfId="2" applyNumberFormat="1" applyFont="1" applyFill="1" applyBorder="1" applyAlignment="1">
      <alignment horizontal="right" vertical="center"/>
    </xf>
    <xf numFmtId="182" fontId="16" fillId="0" borderId="27" xfId="2" applyNumberFormat="1" applyFont="1" applyFill="1" applyBorder="1">
      <alignment vertical="center"/>
    </xf>
    <xf numFmtId="181" fontId="16" fillId="2" borderId="19" xfId="2" applyNumberFormat="1" applyFont="1" applyFill="1" applyBorder="1">
      <alignment vertical="center"/>
    </xf>
    <xf numFmtId="180" fontId="16" fillId="2" borderId="25" xfId="2" applyNumberFormat="1" applyFont="1" applyFill="1" applyBorder="1">
      <alignment vertical="center"/>
    </xf>
    <xf numFmtId="0" fontId="17" fillId="0" borderId="0" xfId="0" applyFont="1" applyFill="1" applyAlignment="1">
      <alignment vertical="center"/>
    </xf>
    <xf numFmtId="188" fontId="15" fillId="0" borderId="1" xfId="0" applyNumberFormat="1" applyFont="1" applyFill="1" applyBorder="1" applyAlignment="1">
      <alignment vertical="center"/>
    </xf>
    <xf numFmtId="177" fontId="16" fillId="3" borderId="4" xfId="2" applyNumberFormat="1" applyFont="1" applyFill="1" applyBorder="1" applyAlignment="1">
      <alignment horizontal="right" vertical="center"/>
    </xf>
    <xf numFmtId="0" fontId="13" fillId="0" borderId="23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Fill="1">
      <alignment vertical="center"/>
    </xf>
    <xf numFmtId="0" fontId="37" fillId="0" borderId="0" xfId="0" applyFont="1">
      <alignment vertical="center"/>
    </xf>
    <xf numFmtId="0" fontId="37" fillId="0" borderId="2" xfId="0" applyFont="1" applyFill="1" applyBorder="1">
      <alignment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32" xfId="0" applyFont="1" applyFill="1" applyBorder="1">
      <alignment vertical="center"/>
    </xf>
    <xf numFmtId="0" fontId="37" fillId="0" borderId="3" xfId="0" applyFont="1" applyFill="1" applyBorder="1">
      <alignment vertical="center"/>
    </xf>
    <xf numFmtId="0" fontId="37" fillId="0" borderId="25" xfId="0" applyFont="1" applyFill="1" applyBorder="1">
      <alignment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 wrapText="1"/>
    </xf>
    <xf numFmtId="0" fontId="37" fillId="0" borderId="23" xfId="0" applyFont="1" applyFill="1" applyBorder="1">
      <alignment vertical="center"/>
    </xf>
    <xf numFmtId="0" fontId="37" fillId="0" borderId="26" xfId="0" applyFont="1" applyFill="1" applyBorder="1">
      <alignment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7" fillId="0" borderId="5" xfId="0" applyFont="1" applyBorder="1" applyAlignment="1">
      <alignment vertical="center"/>
    </xf>
    <xf numFmtId="189" fontId="37" fillId="0" borderId="7" xfId="0" applyNumberFormat="1" applyFont="1" applyBorder="1" applyAlignment="1">
      <alignment horizontal="center" vertical="center" shrinkToFit="1"/>
    </xf>
    <xf numFmtId="0" fontId="38" fillId="0" borderId="7" xfId="0" applyFont="1" applyBorder="1" applyAlignment="1">
      <alignment vertical="center" shrinkToFit="1"/>
    </xf>
    <xf numFmtId="176" fontId="38" fillId="0" borderId="9" xfId="0" applyNumberFormat="1" applyFont="1" applyBorder="1" applyAlignment="1">
      <alignment vertical="center" shrinkToFit="1"/>
    </xf>
    <xf numFmtId="0" fontId="38" fillId="0" borderId="10" xfId="0" applyFont="1" applyBorder="1" applyAlignment="1">
      <alignment vertical="center" shrinkToFit="1"/>
    </xf>
    <xf numFmtId="0" fontId="38" fillId="0" borderId="9" xfId="0" applyFont="1" applyBorder="1" applyAlignment="1">
      <alignment vertical="center" shrinkToFit="1"/>
    </xf>
    <xf numFmtId="176" fontId="38" fillId="0" borderId="14" xfId="0" applyNumberFormat="1" applyFont="1" applyBorder="1" applyAlignment="1">
      <alignment vertical="center" shrinkToFit="1"/>
    </xf>
    <xf numFmtId="0" fontId="38" fillId="0" borderId="18" xfId="0" applyFont="1" applyBorder="1" applyAlignment="1">
      <alignment vertical="center" shrinkToFit="1"/>
    </xf>
    <xf numFmtId="0" fontId="38" fillId="0" borderId="16" xfId="0" applyFont="1" applyBorder="1" applyAlignment="1">
      <alignment vertical="center" shrinkToFit="1"/>
    </xf>
    <xf numFmtId="176" fontId="38" fillId="0" borderId="16" xfId="0" applyNumberFormat="1" applyFont="1" applyBorder="1" applyAlignment="1">
      <alignment vertical="center" shrinkToFit="1"/>
    </xf>
    <xf numFmtId="38" fontId="38" fillId="0" borderId="16" xfId="2" applyFont="1" applyBorder="1" applyAlignment="1">
      <alignment vertical="center" shrinkToFit="1"/>
    </xf>
    <xf numFmtId="38" fontId="38" fillId="0" borderId="9" xfId="2" applyFont="1" applyBorder="1" applyAlignment="1">
      <alignment horizontal="left" vertical="center" indent="1" shrinkToFit="1"/>
    </xf>
    <xf numFmtId="38" fontId="38" fillId="0" borderId="14" xfId="2" applyFont="1" applyBorder="1" applyAlignment="1">
      <alignment horizontal="left" vertical="center" indent="1" shrinkToFit="1"/>
    </xf>
    <xf numFmtId="38" fontId="38" fillId="0" borderId="9" xfId="2" applyFont="1" applyBorder="1" applyAlignment="1">
      <alignment vertical="center" shrinkToFit="1"/>
    </xf>
    <xf numFmtId="38" fontId="38" fillId="0" borderId="10" xfId="2" applyFont="1" applyBorder="1" applyAlignment="1">
      <alignment vertical="center" shrinkToFit="1"/>
    </xf>
    <xf numFmtId="38" fontId="38" fillId="0" borderId="28" xfId="2" applyFont="1" applyBorder="1" applyAlignment="1">
      <alignment vertical="center" shrinkToFit="1"/>
    </xf>
    <xf numFmtId="38" fontId="38" fillId="0" borderId="18" xfId="2" applyFont="1" applyBorder="1" applyAlignment="1">
      <alignment vertical="center" shrinkToFit="1"/>
    </xf>
    <xf numFmtId="38" fontId="38" fillId="0" borderId="14" xfId="2" applyFont="1" applyBorder="1" applyAlignment="1">
      <alignment vertical="center" shrinkToFit="1"/>
    </xf>
    <xf numFmtId="38" fontId="38" fillId="0" borderId="30" xfId="2" applyFont="1" applyBorder="1" applyAlignment="1">
      <alignment horizontal="left" vertical="center" shrinkToFit="1"/>
    </xf>
    <xf numFmtId="0" fontId="3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vertical="center" shrinkToFit="1"/>
    </xf>
    <xf numFmtId="0" fontId="65" fillId="0" borderId="0" xfId="0" applyFont="1" applyFill="1">
      <alignment vertical="center"/>
    </xf>
    <xf numFmtId="0" fontId="66" fillId="0" borderId="0" xfId="0" applyFont="1" applyFill="1">
      <alignment vertical="center"/>
    </xf>
    <xf numFmtId="0" fontId="67" fillId="0" borderId="0" xfId="0" applyFont="1" applyFill="1">
      <alignment vertical="center"/>
    </xf>
    <xf numFmtId="0" fontId="68" fillId="0" borderId="0" xfId="0" applyFont="1" applyFill="1" applyAlignment="1">
      <alignment vertical="center" shrinkToFit="1"/>
    </xf>
    <xf numFmtId="0" fontId="37" fillId="0" borderId="0" xfId="0" applyFont="1" applyFill="1">
      <alignment vertical="center"/>
    </xf>
    <xf numFmtId="0" fontId="68" fillId="0" borderId="0" xfId="0" applyFont="1" applyFill="1">
      <alignment vertical="center"/>
    </xf>
    <xf numFmtId="0" fontId="36" fillId="0" borderId="23" xfId="0" applyFont="1" applyFill="1" applyBorder="1">
      <alignment vertical="center"/>
    </xf>
    <xf numFmtId="0" fontId="37" fillId="0" borderId="3" xfId="0" applyFont="1" applyFill="1" applyBorder="1" applyAlignment="1">
      <alignment vertical="center" shrinkToFit="1"/>
    </xf>
    <xf numFmtId="0" fontId="37" fillId="0" borderId="3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vertical="center" shrinkToFit="1"/>
    </xf>
    <xf numFmtId="0" fontId="37" fillId="0" borderId="23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vertical="center" wrapText="1" shrinkToFit="1"/>
    </xf>
    <xf numFmtId="0" fontId="38" fillId="0" borderId="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78" fontId="37" fillId="0" borderId="4" xfId="0" applyNumberFormat="1" applyFont="1" applyBorder="1" applyAlignment="1">
      <alignment horizontal="center" vertical="center" shrinkToFit="1"/>
    </xf>
    <xf numFmtId="178" fontId="37" fillId="0" borderId="0" xfId="0" applyNumberFormat="1" applyFont="1" applyBorder="1" applyAlignment="1">
      <alignment horizontal="center" vertical="center" shrinkToFit="1"/>
    </xf>
    <xf numFmtId="0" fontId="37" fillId="0" borderId="0" xfId="0" applyFont="1" applyAlignment="1">
      <alignment vertical="center" shrinkToFit="1"/>
    </xf>
    <xf numFmtId="180" fontId="41" fillId="2" borderId="0" xfId="2" applyNumberFormat="1" applyFont="1" applyFill="1" applyBorder="1">
      <alignment vertical="center"/>
    </xf>
    <xf numFmtId="180" fontId="37" fillId="0" borderId="0" xfId="0" applyNumberFormat="1" applyFont="1">
      <alignment vertical="center"/>
    </xf>
    <xf numFmtId="176" fontId="41" fillId="2" borderId="0" xfId="2" applyNumberFormat="1" applyFont="1" applyFill="1" applyBorder="1">
      <alignment vertical="center"/>
    </xf>
    <xf numFmtId="176" fontId="37" fillId="0" borderId="0" xfId="0" applyNumberFormat="1" applyFont="1">
      <alignment vertical="center"/>
    </xf>
    <xf numFmtId="180" fontId="41" fillId="2" borderId="0" xfId="2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183" fontId="41" fillId="0" borderId="0" xfId="2" applyNumberFormat="1" applyFont="1" applyFill="1" applyBorder="1">
      <alignment vertical="center"/>
    </xf>
    <xf numFmtId="183" fontId="37" fillId="0" borderId="0" xfId="0" applyNumberFormat="1" applyFont="1">
      <alignment vertical="center"/>
    </xf>
    <xf numFmtId="176" fontId="41" fillId="0" borderId="0" xfId="2" applyNumberFormat="1" applyFont="1" applyFill="1" applyBorder="1">
      <alignment vertical="center"/>
    </xf>
    <xf numFmtId="176" fontId="37" fillId="0" borderId="0" xfId="0" applyNumberFormat="1" applyFont="1" applyFill="1">
      <alignment vertical="center"/>
    </xf>
    <xf numFmtId="180" fontId="37" fillId="0" borderId="0" xfId="2" applyNumberFormat="1" applyFont="1">
      <alignment vertical="center"/>
    </xf>
    <xf numFmtId="180" fontId="41" fillId="0" borderId="0" xfId="2" applyNumberFormat="1" applyFont="1" applyFill="1" applyBorder="1" applyAlignment="1">
      <alignment horizontal="right" vertical="center"/>
    </xf>
    <xf numFmtId="184" fontId="37" fillId="0" borderId="0" xfId="2" applyNumberFormat="1" applyFont="1">
      <alignment vertical="center"/>
    </xf>
    <xf numFmtId="184" fontId="41" fillId="0" borderId="0" xfId="2" applyNumberFormat="1" applyFont="1" applyFill="1" applyBorder="1" applyAlignment="1">
      <alignment horizontal="right" vertical="center"/>
    </xf>
    <xf numFmtId="182" fontId="37" fillId="0" borderId="0" xfId="2" applyNumberFormat="1" applyFont="1">
      <alignment vertical="center"/>
    </xf>
    <xf numFmtId="182" fontId="41" fillId="2" borderId="0" xfId="2" applyNumberFormat="1" applyFont="1" applyFill="1" applyBorder="1">
      <alignment vertical="center"/>
    </xf>
    <xf numFmtId="180" fontId="37" fillId="0" borderId="0" xfId="2" applyNumberFormat="1" applyFont="1" applyFill="1" applyBorder="1">
      <alignment vertical="center"/>
    </xf>
    <xf numFmtId="180" fontId="37" fillId="0" borderId="0" xfId="2" applyNumberFormat="1" applyFont="1" applyFill="1">
      <alignment vertical="center"/>
    </xf>
    <xf numFmtId="38" fontId="37" fillId="0" borderId="0" xfId="2" applyFont="1" applyBorder="1">
      <alignment vertical="center"/>
    </xf>
    <xf numFmtId="38" fontId="37" fillId="0" borderId="0" xfId="2" applyFont="1">
      <alignment vertical="center"/>
    </xf>
    <xf numFmtId="180" fontId="37" fillId="0" borderId="0" xfId="2" applyNumberFormat="1" applyFont="1" applyBorder="1">
      <alignment vertical="center"/>
    </xf>
    <xf numFmtId="181" fontId="37" fillId="0" borderId="0" xfId="2" applyNumberFormat="1" applyFont="1" applyBorder="1">
      <alignment vertical="center"/>
    </xf>
    <xf numFmtId="181" fontId="41" fillId="2" borderId="0" xfId="2" applyNumberFormat="1" applyFont="1" applyFill="1" applyBorder="1">
      <alignment vertical="center"/>
    </xf>
    <xf numFmtId="181" fontId="37" fillId="0" borderId="0" xfId="2" applyNumberFormat="1" applyFont="1">
      <alignment vertical="center"/>
    </xf>
    <xf numFmtId="38" fontId="41" fillId="2" borderId="0" xfId="2" applyFont="1" applyFill="1" applyBorder="1">
      <alignment vertical="center"/>
    </xf>
    <xf numFmtId="0" fontId="38" fillId="0" borderId="0" xfId="0" applyFont="1" applyFill="1" applyAlignment="1">
      <alignment vertical="center" shrinkToFit="1"/>
    </xf>
    <xf numFmtId="38" fontId="41" fillId="0" borderId="0" xfId="2" applyFont="1" applyFill="1" applyBorder="1">
      <alignment vertical="center"/>
    </xf>
    <xf numFmtId="38" fontId="69" fillId="0" borderId="0" xfId="2" applyFont="1" applyFill="1" applyBorder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71" fillId="0" borderId="0" xfId="0" quotePrefix="1" applyFont="1" applyFill="1" applyAlignment="1">
      <alignment horizontal="left" textRotation="180"/>
    </xf>
    <xf numFmtId="0" fontId="70" fillId="0" borderId="0" xfId="0" quotePrefix="1" applyFont="1" applyFill="1" applyAlignment="1">
      <alignment textRotation="180"/>
    </xf>
    <xf numFmtId="0" fontId="37" fillId="0" borderId="0" xfId="0" quotePrefix="1" applyFont="1" applyFill="1" applyAlignment="1">
      <alignment horizontal="center" vertical="center"/>
    </xf>
    <xf numFmtId="0" fontId="38" fillId="0" borderId="0" xfId="0" applyFont="1" applyAlignment="1">
      <alignment vertical="center" shrinkToFit="1"/>
    </xf>
    <xf numFmtId="180" fontId="41" fillId="2" borderId="7" xfId="2" applyNumberFormat="1" applyFont="1" applyFill="1" applyBorder="1">
      <alignment vertical="center"/>
    </xf>
    <xf numFmtId="180" fontId="41" fillId="0" borderId="7" xfId="2" applyNumberFormat="1" applyFont="1" applyFill="1" applyBorder="1">
      <alignment vertical="center"/>
    </xf>
    <xf numFmtId="180" fontId="41" fillId="2" borderId="5" xfId="2" applyNumberFormat="1" applyFont="1" applyFill="1" applyBorder="1">
      <alignment vertical="center"/>
    </xf>
    <xf numFmtId="180" fontId="41" fillId="2" borderId="8" xfId="2" applyNumberFormat="1" applyFont="1" applyFill="1" applyBorder="1">
      <alignment vertical="center"/>
    </xf>
    <xf numFmtId="176" fontId="41" fillId="2" borderId="9" xfId="2" applyNumberFormat="1" applyFont="1" applyFill="1" applyBorder="1">
      <alignment vertical="center"/>
    </xf>
    <xf numFmtId="176" fontId="41" fillId="0" borderId="9" xfId="2" applyNumberFormat="1" applyFont="1" applyFill="1" applyBorder="1">
      <alignment vertical="center"/>
    </xf>
    <xf numFmtId="176" fontId="41" fillId="2" borderId="13" xfId="2" applyNumberFormat="1" applyFont="1" applyFill="1" applyBorder="1">
      <alignment vertical="center"/>
    </xf>
    <xf numFmtId="176" fontId="41" fillId="2" borderId="4" xfId="2" applyNumberFormat="1" applyFont="1" applyFill="1" applyBorder="1">
      <alignment vertical="center"/>
    </xf>
    <xf numFmtId="180" fontId="41" fillId="2" borderId="10" xfId="2" applyNumberFormat="1" applyFont="1" applyFill="1" applyBorder="1">
      <alignment vertical="center"/>
    </xf>
    <xf numFmtId="180" fontId="41" fillId="0" borderId="10" xfId="2" applyNumberFormat="1" applyFont="1" applyFill="1" applyBorder="1">
      <alignment vertical="center"/>
    </xf>
    <xf numFmtId="180" fontId="41" fillId="2" borderId="11" xfId="2" applyNumberFormat="1" applyFont="1" applyFill="1" applyBorder="1">
      <alignment vertical="center"/>
    </xf>
    <xf numFmtId="180" fontId="41" fillId="2" borderId="12" xfId="2" applyNumberFormat="1" applyFont="1" applyFill="1" applyBorder="1">
      <alignment vertical="center"/>
    </xf>
    <xf numFmtId="180" fontId="41" fillId="2" borderId="9" xfId="2" applyNumberFormat="1" applyFont="1" applyFill="1" applyBorder="1">
      <alignment vertical="center"/>
    </xf>
    <xf numFmtId="180" fontId="41" fillId="0" borderId="9" xfId="2" applyNumberFormat="1" applyFont="1" applyFill="1" applyBorder="1">
      <alignment vertical="center"/>
    </xf>
    <xf numFmtId="180" fontId="41" fillId="2" borderId="13" xfId="2" applyNumberFormat="1" applyFont="1" applyFill="1" applyBorder="1">
      <alignment vertical="center"/>
    </xf>
    <xf numFmtId="180" fontId="41" fillId="2" borderId="4" xfId="2" applyNumberFormat="1" applyFont="1" applyFill="1" applyBorder="1">
      <alignment vertical="center"/>
    </xf>
    <xf numFmtId="176" fontId="41" fillId="2" borderId="14" xfId="2" applyNumberFormat="1" applyFont="1" applyFill="1" applyBorder="1">
      <alignment vertical="center"/>
    </xf>
    <xf numFmtId="176" fontId="41" fillId="0" borderId="14" xfId="2" applyNumberFormat="1" applyFont="1" applyFill="1" applyBorder="1">
      <alignment vertical="center"/>
    </xf>
    <xf numFmtId="176" fontId="41" fillId="2" borderId="19" xfId="2" applyNumberFormat="1" applyFont="1" applyFill="1" applyBorder="1">
      <alignment vertical="center"/>
    </xf>
    <xf numFmtId="176" fontId="41" fillId="2" borderId="15" xfId="2" applyNumberFormat="1" applyFont="1" applyFill="1" applyBorder="1">
      <alignment vertical="center"/>
    </xf>
    <xf numFmtId="180" fontId="41" fillId="2" borderId="18" xfId="2" applyNumberFormat="1" applyFont="1" applyFill="1" applyBorder="1" applyAlignment="1">
      <alignment horizontal="right" vertical="center"/>
    </xf>
    <xf numFmtId="180" fontId="41" fillId="0" borderId="18" xfId="2" applyNumberFormat="1" applyFont="1" applyFill="1" applyBorder="1" applyAlignment="1">
      <alignment horizontal="right" vertical="center"/>
    </xf>
    <xf numFmtId="180" fontId="41" fillId="2" borderId="27" xfId="2" applyNumberFormat="1" applyFont="1" applyFill="1" applyBorder="1" applyAlignment="1">
      <alignment horizontal="right" vertical="center"/>
    </xf>
    <xf numFmtId="180" fontId="41" fillId="2" borderId="4" xfId="2" applyNumberFormat="1" applyFont="1" applyFill="1" applyBorder="1" applyAlignment="1">
      <alignment horizontal="right" vertical="center"/>
    </xf>
    <xf numFmtId="183" fontId="41" fillId="2" borderId="10" xfId="2" applyNumberFormat="1" applyFont="1" applyFill="1" applyBorder="1">
      <alignment vertical="center"/>
    </xf>
    <xf numFmtId="183" fontId="41" fillId="0" borderId="10" xfId="2" applyNumberFormat="1" applyFont="1" applyFill="1" applyBorder="1">
      <alignment vertical="center"/>
    </xf>
    <xf numFmtId="183" fontId="41" fillId="2" borderId="11" xfId="2" applyNumberFormat="1" applyFont="1" applyFill="1" applyBorder="1">
      <alignment vertical="center"/>
    </xf>
    <xf numFmtId="183" fontId="41" fillId="0" borderId="12" xfId="2" applyNumberFormat="1" applyFont="1" applyFill="1" applyBorder="1">
      <alignment vertical="center"/>
    </xf>
    <xf numFmtId="183" fontId="41" fillId="2" borderId="16" xfId="2" applyNumberFormat="1" applyFont="1" applyFill="1" applyBorder="1">
      <alignment vertical="center"/>
    </xf>
    <xf numFmtId="183" fontId="41" fillId="0" borderId="16" xfId="2" applyNumberFormat="1" applyFont="1" applyFill="1" applyBorder="1">
      <alignment vertical="center"/>
    </xf>
    <xf numFmtId="183" fontId="41" fillId="2" borderId="17" xfId="2" applyNumberFormat="1" applyFont="1" applyFill="1" applyBorder="1">
      <alignment vertical="center"/>
    </xf>
    <xf numFmtId="176" fontId="41" fillId="2" borderId="16" xfId="2" applyNumberFormat="1" applyFont="1" applyFill="1" applyBorder="1">
      <alignment vertical="center"/>
    </xf>
    <xf numFmtId="176" fontId="41" fillId="0" borderId="16" xfId="2" applyNumberFormat="1" applyFont="1" applyFill="1" applyBorder="1">
      <alignment vertical="center"/>
    </xf>
    <xf numFmtId="176" fontId="41" fillId="2" borderId="17" xfId="2" applyNumberFormat="1" applyFont="1" applyFill="1" applyBorder="1">
      <alignment vertical="center"/>
    </xf>
    <xf numFmtId="176" fontId="41" fillId="0" borderId="9" xfId="1" applyNumberFormat="1" applyFont="1" applyFill="1" applyBorder="1">
      <alignment vertical="center"/>
    </xf>
    <xf numFmtId="176" fontId="41" fillId="0" borderId="9" xfId="2" applyNumberFormat="1" applyFont="1" applyFill="1" applyBorder="1" applyAlignment="1">
      <alignment horizontal="right" vertical="center"/>
    </xf>
    <xf numFmtId="176" fontId="41" fillId="2" borderId="9" xfId="2" applyNumberFormat="1" applyFont="1" applyFill="1" applyBorder="1" applyAlignment="1">
      <alignment horizontal="right" vertical="center"/>
    </xf>
    <xf numFmtId="176" fontId="41" fillId="2" borderId="13" xfId="2" applyNumberFormat="1" applyFont="1" applyFill="1" applyBorder="1" applyAlignment="1">
      <alignment horizontal="right" vertical="center"/>
    </xf>
    <xf numFmtId="176" fontId="41" fillId="2" borderId="9" xfId="1" applyNumberFormat="1" applyFont="1" applyFill="1" applyBorder="1">
      <alignment vertical="center"/>
    </xf>
    <xf numFmtId="176" fontId="41" fillId="0" borderId="13" xfId="2" applyNumberFormat="1" applyFont="1" applyFill="1" applyBorder="1">
      <alignment vertical="center"/>
    </xf>
    <xf numFmtId="176" fontId="41" fillId="0" borderId="13" xfId="2" applyNumberFormat="1" applyFont="1" applyFill="1" applyBorder="1" applyAlignment="1">
      <alignment horizontal="right" vertical="center"/>
    </xf>
    <xf numFmtId="176" fontId="41" fillId="0" borderId="4" xfId="2" applyNumberFormat="1" applyFont="1" applyFill="1" applyBorder="1">
      <alignment vertical="center"/>
    </xf>
    <xf numFmtId="180" fontId="41" fillId="0" borderId="4" xfId="2" applyNumberFormat="1" applyFont="1" applyFill="1" applyBorder="1" applyAlignment="1">
      <alignment horizontal="right" vertical="center"/>
    </xf>
    <xf numFmtId="180" fontId="41" fillId="2" borderId="14" xfId="2" applyNumberFormat="1" applyFont="1" applyFill="1" applyBorder="1">
      <alignment vertical="center"/>
    </xf>
    <xf numFmtId="180" fontId="41" fillId="0" borderId="14" xfId="2" applyNumberFormat="1" applyFont="1" applyFill="1" applyBorder="1">
      <alignment vertical="center"/>
    </xf>
    <xf numFmtId="180" fontId="41" fillId="2" borderId="19" xfId="2" applyNumberFormat="1" applyFont="1" applyFill="1" applyBorder="1">
      <alignment vertical="center"/>
    </xf>
    <xf numFmtId="180" fontId="41" fillId="0" borderId="21" xfId="2" applyNumberFormat="1" applyFont="1" applyFill="1" applyBorder="1" applyAlignment="1">
      <alignment horizontal="right" vertical="center"/>
    </xf>
    <xf numFmtId="180" fontId="41" fillId="2" borderId="9" xfId="2" applyNumberFormat="1" applyFont="1" applyFill="1" applyBorder="1" applyAlignment="1">
      <alignment horizontal="right" vertical="center"/>
    </xf>
    <xf numFmtId="180" fontId="41" fillId="0" borderId="9" xfId="2" applyNumberFormat="1" applyFont="1" applyFill="1" applyBorder="1" applyAlignment="1">
      <alignment horizontal="right" vertical="center"/>
    </xf>
    <xf numFmtId="180" fontId="41" fillId="2" borderId="13" xfId="2" applyNumberFormat="1" applyFont="1" applyFill="1" applyBorder="1" applyAlignment="1">
      <alignment horizontal="right" vertical="center"/>
    </xf>
    <xf numFmtId="180" fontId="41" fillId="0" borderId="20" xfId="2" applyNumberFormat="1" applyFont="1" applyFill="1" applyBorder="1" applyAlignment="1">
      <alignment horizontal="right" vertical="center"/>
    </xf>
    <xf numFmtId="186" fontId="41" fillId="0" borderId="9" xfId="2" applyNumberFormat="1" applyFont="1" applyFill="1" applyBorder="1" applyAlignment="1">
      <alignment horizontal="right" vertical="center"/>
    </xf>
    <xf numFmtId="185" fontId="41" fillId="0" borderId="9" xfId="2" applyNumberFormat="1" applyFont="1" applyFill="1" applyBorder="1" applyAlignment="1">
      <alignment horizontal="right" vertical="center"/>
    </xf>
    <xf numFmtId="185" fontId="41" fillId="2" borderId="9" xfId="2" applyNumberFormat="1" applyFont="1" applyFill="1" applyBorder="1" applyAlignment="1">
      <alignment horizontal="right" vertical="center"/>
    </xf>
    <xf numFmtId="41" fontId="41" fillId="0" borderId="9" xfId="2" applyNumberFormat="1" applyFont="1" applyFill="1" applyBorder="1" applyAlignment="1">
      <alignment horizontal="right" vertical="center"/>
    </xf>
    <xf numFmtId="184" fontId="41" fillId="2" borderId="16" xfId="2" applyNumberFormat="1" applyFont="1" applyFill="1" applyBorder="1">
      <alignment vertical="center"/>
    </xf>
    <xf numFmtId="184" fontId="41" fillId="0" borderId="16" xfId="2" applyNumberFormat="1" applyFont="1" applyFill="1" applyBorder="1">
      <alignment vertical="center"/>
    </xf>
    <xf numFmtId="184" fontId="41" fillId="2" borderId="17" xfId="2" applyNumberFormat="1" applyFont="1" applyFill="1" applyBorder="1">
      <alignment vertical="center"/>
    </xf>
    <xf numFmtId="184" fontId="41" fillId="0" borderId="20" xfId="2" applyNumberFormat="1" applyFont="1" applyFill="1" applyBorder="1" applyAlignment="1">
      <alignment horizontal="right" vertical="center"/>
    </xf>
    <xf numFmtId="180" fontId="41" fillId="2" borderId="16" xfId="2" applyNumberFormat="1" applyFont="1" applyFill="1" applyBorder="1">
      <alignment vertical="center"/>
    </xf>
    <xf numFmtId="180" fontId="41" fillId="0" borderId="16" xfId="2" applyNumberFormat="1" applyFont="1" applyFill="1" applyBorder="1">
      <alignment vertical="center"/>
    </xf>
    <xf numFmtId="184" fontId="41" fillId="2" borderId="10" xfId="2" applyNumberFormat="1" applyFont="1" applyFill="1" applyBorder="1">
      <alignment vertical="center"/>
    </xf>
    <xf numFmtId="184" fontId="41" fillId="0" borderId="10" xfId="2" applyNumberFormat="1" applyFont="1" applyFill="1" applyBorder="1">
      <alignment vertical="center"/>
    </xf>
    <xf numFmtId="184" fontId="41" fillId="0" borderId="11" xfId="2" applyNumberFormat="1" applyFont="1" applyFill="1" applyBorder="1">
      <alignment vertical="center"/>
    </xf>
    <xf numFmtId="180" fontId="41" fillId="2" borderId="10" xfId="2" applyNumberFormat="1" applyFont="1" applyFill="1" applyBorder="1" applyAlignment="1">
      <alignment horizontal="right" vertical="center"/>
    </xf>
    <xf numFmtId="180" fontId="41" fillId="0" borderId="10" xfId="2" applyNumberFormat="1" applyFont="1" applyFill="1" applyBorder="1" applyAlignment="1">
      <alignment horizontal="right" vertical="center"/>
    </xf>
    <xf numFmtId="180" fontId="41" fillId="2" borderId="11" xfId="2" applyNumberFormat="1" applyFont="1" applyFill="1" applyBorder="1" applyAlignment="1">
      <alignment horizontal="right" vertical="center"/>
    </xf>
    <xf numFmtId="184" fontId="41" fillId="2" borderId="28" xfId="2" applyNumberFormat="1" applyFont="1" applyFill="1" applyBorder="1">
      <alignment vertical="center"/>
    </xf>
    <xf numFmtId="184" fontId="41" fillId="0" borderId="28" xfId="2" applyNumberFormat="1" applyFont="1" applyFill="1" applyBorder="1">
      <alignment vertical="center"/>
    </xf>
    <xf numFmtId="184" fontId="41" fillId="0" borderId="29" xfId="2" applyNumberFormat="1" applyFont="1" applyFill="1" applyBorder="1">
      <alignment vertical="center"/>
    </xf>
    <xf numFmtId="176" fontId="41" fillId="2" borderId="18" xfId="2" applyNumberFormat="1" applyFont="1" applyFill="1" applyBorder="1">
      <alignment vertical="center"/>
    </xf>
    <xf numFmtId="176" fontId="41" fillId="2" borderId="18" xfId="1" applyNumberFormat="1" applyFont="1" applyFill="1" applyBorder="1">
      <alignment vertical="center"/>
    </xf>
    <xf numFmtId="176" fontId="41" fillId="2" borderId="18" xfId="2" applyNumberFormat="1" applyFont="1" applyFill="1" applyBorder="1" applyAlignment="1">
      <alignment horizontal="right" vertical="center"/>
    </xf>
    <xf numFmtId="176" fontId="41" fillId="0" borderId="18" xfId="2" applyNumberFormat="1" applyFont="1" applyFill="1" applyBorder="1">
      <alignment vertical="center"/>
    </xf>
    <xf numFmtId="176" fontId="41" fillId="0" borderId="27" xfId="2" applyNumberFormat="1" applyFont="1" applyFill="1" applyBorder="1">
      <alignment vertical="center"/>
    </xf>
    <xf numFmtId="176" fontId="41" fillId="2" borderId="22" xfId="2" applyNumberFormat="1" applyFont="1" applyFill="1" applyBorder="1">
      <alignment vertical="center"/>
    </xf>
    <xf numFmtId="180" fontId="41" fillId="0" borderId="11" xfId="2" applyNumberFormat="1" applyFont="1" applyFill="1" applyBorder="1">
      <alignment vertical="center"/>
    </xf>
    <xf numFmtId="176" fontId="41" fillId="2" borderId="14" xfId="1" applyNumberFormat="1" applyFont="1" applyFill="1" applyBorder="1">
      <alignment vertical="center"/>
    </xf>
    <xf numFmtId="176" fontId="41" fillId="2" borderId="14" xfId="2" applyNumberFormat="1" applyFont="1" applyFill="1" applyBorder="1" applyAlignment="1">
      <alignment horizontal="right" vertical="center"/>
    </xf>
    <xf numFmtId="176" fontId="41" fillId="2" borderId="21" xfId="2" applyNumberFormat="1" applyFont="1" applyFill="1" applyBorder="1">
      <alignment vertical="center"/>
    </xf>
    <xf numFmtId="38" fontId="41" fillId="2" borderId="16" xfId="2" applyFont="1" applyFill="1" applyBorder="1">
      <alignment vertical="center"/>
    </xf>
    <xf numFmtId="38" fontId="41" fillId="0" borderId="16" xfId="2" applyFont="1" applyFill="1" applyBorder="1">
      <alignment vertical="center"/>
    </xf>
    <xf numFmtId="38" fontId="41" fillId="2" borderId="17" xfId="2" applyFont="1" applyFill="1" applyBorder="1">
      <alignment vertical="center"/>
    </xf>
    <xf numFmtId="38" fontId="41" fillId="2" borderId="4" xfId="2" applyFont="1" applyFill="1" applyBorder="1">
      <alignment vertical="center"/>
    </xf>
    <xf numFmtId="180" fontId="41" fillId="2" borderId="30" xfId="2" applyNumberFormat="1" applyFont="1" applyFill="1" applyBorder="1">
      <alignment vertical="center"/>
    </xf>
    <xf numFmtId="180" fontId="41" fillId="0" borderId="30" xfId="2" applyNumberFormat="1" applyFont="1" applyFill="1" applyBorder="1">
      <alignment vertical="center"/>
    </xf>
    <xf numFmtId="180" fontId="41" fillId="2" borderId="25" xfId="2" applyNumberFormat="1" applyFont="1" applyFill="1" applyBorder="1">
      <alignment vertical="center"/>
    </xf>
    <xf numFmtId="180" fontId="41" fillId="2" borderId="31" xfId="2" applyNumberFormat="1" applyFont="1" applyFill="1" applyBorder="1">
      <alignment vertical="center"/>
    </xf>
    <xf numFmtId="0" fontId="38" fillId="0" borderId="9" xfId="2" applyNumberFormat="1" applyFont="1" applyBorder="1" applyAlignment="1">
      <alignment vertical="center" shrinkToFit="1"/>
    </xf>
    <xf numFmtId="176" fontId="38" fillId="0" borderId="9" xfId="0" applyNumberFormat="1" applyFont="1" applyFill="1" applyBorder="1" applyAlignment="1">
      <alignment horizontal="left" vertical="distributed" indent="6" shrinkToFit="1"/>
    </xf>
    <xf numFmtId="176" fontId="38" fillId="0" borderId="9" xfId="0" applyNumberFormat="1" applyFont="1" applyFill="1" applyBorder="1" applyAlignment="1">
      <alignment horizontal="left" vertical="center" indent="6" shrinkToFit="1"/>
    </xf>
    <xf numFmtId="0" fontId="37" fillId="0" borderId="26" xfId="0" applyFont="1" applyFill="1" applyBorder="1" applyAlignment="1">
      <alignment horizontal="left" vertical="center"/>
    </xf>
    <xf numFmtId="176" fontId="41" fillId="0" borderId="18" xfId="2" applyNumberFormat="1" applyFont="1" applyFill="1" applyBorder="1" applyAlignment="1">
      <alignment vertical="center"/>
    </xf>
    <xf numFmtId="0" fontId="37" fillId="0" borderId="33" xfId="0" applyFont="1" applyFill="1" applyBorder="1">
      <alignment vertical="center"/>
    </xf>
    <xf numFmtId="0" fontId="37" fillId="0" borderId="39" xfId="0" applyFont="1" applyFill="1" applyBorder="1" applyAlignment="1">
      <alignment horizontal="left" vertical="center" wrapText="1"/>
    </xf>
    <xf numFmtId="0" fontId="38" fillId="0" borderId="33" xfId="0" applyFont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left" vertical="center" indent="7" shrinkToFit="1"/>
    </xf>
    <xf numFmtId="176" fontId="38" fillId="0" borderId="9" xfId="0" applyNumberFormat="1" applyFont="1" applyFill="1" applyBorder="1" applyAlignment="1">
      <alignment horizontal="left" vertical="distributed" indent="7" shrinkToFit="1"/>
    </xf>
    <xf numFmtId="177" fontId="41" fillId="0" borderId="0" xfId="2" applyNumberFormat="1" applyFont="1" applyFill="1" applyBorder="1" applyAlignment="1">
      <alignment horizontal="left" vertical="center"/>
    </xf>
    <xf numFmtId="0" fontId="72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38" fillId="0" borderId="0" xfId="0" applyFont="1">
      <alignment vertical="center"/>
    </xf>
    <xf numFmtId="0" fontId="38" fillId="0" borderId="0" xfId="0" applyFont="1" applyAlignment="1">
      <alignment vertical="center" wrapText="1"/>
    </xf>
    <xf numFmtId="0" fontId="37" fillId="0" borderId="6" xfId="0" applyFont="1" applyFill="1" applyBorder="1" applyAlignment="1">
      <alignment vertical="center" shrinkToFit="1"/>
    </xf>
    <xf numFmtId="180" fontId="41" fillId="9" borderId="8" xfId="2" applyNumberFormat="1" applyFont="1" applyFill="1" applyBorder="1">
      <alignment vertical="center"/>
    </xf>
    <xf numFmtId="180" fontId="38" fillId="0" borderId="0" xfId="0" applyNumberFormat="1" applyFont="1">
      <alignment vertical="center"/>
    </xf>
    <xf numFmtId="183" fontId="41" fillId="0" borderId="21" xfId="2" applyNumberFormat="1" applyFont="1" applyFill="1" applyBorder="1" applyAlignment="1">
      <alignment horizontal="right" vertical="center"/>
    </xf>
    <xf numFmtId="176" fontId="38" fillId="0" borderId="0" xfId="0" applyNumberFormat="1" applyFont="1">
      <alignment vertical="center"/>
    </xf>
    <xf numFmtId="180" fontId="41" fillId="9" borderId="12" xfId="2" applyNumberFormat="1" applyFont="1" applyFill="1" applyBorder="1">
      <alignment vertical="center"/>
    </xf>
    <xf numFmtId="183" fontId="41" fillId="0" borderId="12" xfId="2" applyNumberFormat="1" applyFont="1" applyFill="1" applyBorder="1" applyAlignment="1">
      <alignment horizontal="right" vertical="center"/>
    </xf>
    <xf numFmtId="180" fontId="41" fillId="9" borderId="20" xfId="2" applyNumberFormat="1" applyFont="1" applyFill="1" applyBorder="1">
      <alignment vertical="center"/>
    </xf>
    <xf numFmtId="183" fontId="41" fillId="0" borderId="4" xfId="2" applyNumberFormat="1" applyFont="1" applyFill="1" applyBorder="1" applyAlignment="1">
      <alignment horizontal="right" vertical="center"/>
    </xf>
    <xf numFmtId="180" fontId="41" fillId="9" borderId="15" xfId="2" applyNumberFormat="1" applyFont="1" applyFill="1" applyBorder="1">
      <alignment vertical="center"/>
    </xf>
    <xf numFmtId="183" fontId="41" fillId="0" borderId="15" xfId="2" applyNumberFormat="1" applyFont="1" applyFill="1" applyBorder="1" applyAlignment="1">
      <alignment horizontal="right" vertical="center"/>
    </xf>
    <xf numFmtId="180" fontId="41" fillId="9" borderId="4" xfId="2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183" fontId="38" fillId="0" borderId="0" xfId="0" applyNumberFormat="1" applyFont="1">
      <alignment vertical="center"/>
    </xf>
    <xf numFmtId="176" fontId="38" fillId="0" borderId="0" xfId="0" applyNumberFormat="1" applyFont="1" applyFill="1">
      <alignment vertical="center"/>
    </xf>
    <xf numFmtId="0" fontId="40" fillId="0" borderId="0" xfId="0" applyFont="1" applyAlignment="1">
      <alignment horizontal="left" vertical="center"/>
    </xf>
    <xf numFmtId="180" fontId="41" fillId="9" borderId="4" xfId="2" applyNumberFormat="1" applyFont="1" applyFill="1" applyBorder="1">
      <alignment vertical="center"/>
    </xf>
    <xf numFmtId="180" fontId="40" fillId="0" borderId="0" xfId="2" applyNumberFormat="1" applyFont="1">
      <alignment vertical="center"/>
    </xf>
    <xf numFmtId="180" fontId="38" fillId="0" borderId="0" xfId="2" applyNumberFormat="1" applyFont="1">
      <alignment vertical="center"/>
    </xf>
    <xf numFmtId="184" fontId="38" fillId="0" borderId="0" xfId="2" applyNumberFormat="1" applyFont="1">
      <alignment vertical="center"/>
    </xf>
    <xf numFmtId="182" fontId="41" fillId="9" borderId="22" xfId="2" applyNumberFormat="1" applyFont="1" applyFill="1" applyBorder="1">
      <alignment vertical="center"/>
    </xf>
    <xf numFmtId="182" fontId="41" fillId="2" borderId="22" xfId="2" applyNumberFormat="1" applyFont="1" applyFill="1" applyBorder="1">
      <alignment vertical="center"/>
    </xf>
    <xf numFmtId="182" fontId="38" fillId="0" borderId="0" xfId="2" applyNumberFormat="1" applyFont="1">
      <alignment vertical="center"/>
    </xf>
    <xf numFmtId="180" fontId="38" fillId="0" borderId="0" xfId="2" applyNumberFormat="1" applyFont="1" applyFill="1">
      <alignment vertical="center"/>
    </xf>
    <xf numFmtId="182" fontId="41" fillId="9" borderId="21" xfId="2" applyNumberFormat="1" applyFont="1" applyFill="1" applyBorder="1">
      <alignment vertical="center"/>
    </xf>
    <xf numFmtId="182" fontId="41" fillId="2" borderId="21" xfId="2" applyNumberFormat="1" applyFont="1" applyFill="1" applyBorder="1">
      <alignment vertical="center"/>
    </xf>
    <xf numFmtId="181" fontId="38" fillId="0" borderId="0" xfId="2" applyNumberFormat="1" applyFont="1">
      <alignment vertical="center"/>
    </xf>
    <xf numFmtId="38" fontId="38" fillId="0" borderId="0" xfId="2" applyFont="1">
      <alignment vertical="center"/>
    </xf>
    <xf numFmtId="180" fontId="41" fillId="9" borderId="31" xfId="2" applyNumberFormat="1" applyFont="1" applyFill="1" applyBorder="1" applyAlignment="1">
      <alignment horizontal="right" vertical="center"/>
    </xf>
    <xf numFmtId="180" fontId="41" fillId="2" borderId="31" xfId="2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0" fontId="38" fillId="0" borderId="1" xfId="0" applyFont="1" applyBorder="1" applyAlignment="1">
      <alignment horizontal="left" vertical="center" shrinkToFit="1"/>
    </xf>
    <xf numFmtId="190" fontId="41" fillId="2" borderId="2" xfId="2" applyNumberFormat="1" applyFont="1" applyFill="1" applyBorder="1" applyAlignment="1">
      <alignment horizontal="right" vertical="center"/>
    </xf>
    <xf numFmtId="190" fontId="41" fillId="2" borderId="40" xfId="2" applyNumberFormat="1" applyFont="1" applyFill="1" applyBorder="1" applyAlignment="1">
      <alignment horizontal="right" vertical="center"/>
    </xf>
    <xf numFmtId="190" fontId="41" fillId="2" borderId="1" xfId="2" applyNumberFormat="1" applyFont="1" applyFill="1" applyBorder="1" applyAlignment="1">
      <alignment horizontal="right" vertical="center"/>
    </xf>
    <xf numFmtId="190" fontId="41" fillId="2" borderId="33" xfId="2" applyNumberFormat="1" applyFont="1" applyFill="1" applyBorder="1" applyAlignment="1">
      <alignment horizontal="right" vertical="center"/>
    </xf>
    <xf numFmtId="0" fontId="70" fillId="0" borderId="0" xfId="0" quotePrefix="1" applyFont="1" applyFill="1" applyAlignment="1">
      <alignment horizontal="left" textRotation="180"/>
    </xf>
    <xf numFmtId="0" fontId="37" fillId="0" borderId="2" xfId="0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184" fontId="41" fillId="0" borderId="30" xfId="2" applyNumberFormat="1" applyFont="1" applyFill="1" applyBorder="1">
      <alignment vertical="center"/>
    </xf>
    <xf numFmtId="180" fontId="41" fillId="2" borderId="17" xfId="2" applyNumberFormat="1" applyFont="1" applyFill="1" applyBorder="1">
      <alignment vertical="center"/>
    </xf>
    <xf numFmtId="180" fontId="41" fillId="2" borderId="30" xfId="2" applyNumberFormat="1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left" vertical="center" shrinkToFit="1"/>
    </xf>
    <xf numFmtId="0" fontId="15" fillId="0" borderId="7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center" vertical="center" textRotation="255"/>
    </xf>
    <xf numFmtId="9" fontId="15" fillId="0" borderId="7" xfId="0" applyNumberFormat="1" applyFont="1" applyBorder="1" applyAlignment="1">
      <alignment horizontal="center" vertical="center" textRotation="255"/>
    </xf>
    <xf numFmtId="9" fontId="15" fillId="0" borderId="9" xfId="0" applyNumberFormat="1" applyFont="1" applyBorder="1" applyAlignment="1">
      <alignment horizontal="center" vertical="center" textRotation="255"/>
    </xf>
    <xf numFmtId="9" fontId="15" fillId="0" borderId="30" xfId="0" applyNumberFormat="1" applyFont="1" applyBorder="1" applyAlignment="1">
      <alignment horizontal="center" vertical="center" textRotation="255"/>
    </xf>
    <xf numFmtId="0" fontId="4" fillId="0" borderId="0" xfId="0" quotePrefix="1" applyFont="1" applyFill="1" applyAlignment="1">
      <alignment horizontal="left" textRotation="180"/>
    </xf>
    <xf numFmtId="0" fontId="19" fillId="0" borderId="0" xfId="0" quotePrefix="1" applyFont="1" applyFill="1" applyAlignment="1">
      <alignment horizontal="center" vertical="center" textRotation="180"/>
    </xf>
    <xf numFmtId="0" fontId="70" fillId="0" borderId="0" xfId="0" quotePrefix="1" applyFont="1" applyFill="1" applyAlignment="1">
      <alignment horizontal="left" textRotation="180"/>
    </xf>
    <xf numFmtId="0" fontId="38" fillId="0" borderId="7" xfId="0" applyFont="1" applyBorder="1" applyAlignment="1">
      <alignment horizontal="center" vertical="center" textRotation="180"/>
    </xf>
    <xf numFmtId="0" fontId="38" fillId="0" borderId="9" xfId="0" applyFont="1" applyBorder="1" applyAlignment="1">
      <alignment horizontal="center" vertical="center" textRotation="180"/>
    </xf>
    <xf numFmtId="0" fontId="38" fillId="0" borderId="30" xfId="0" applyFont="1" applyBorder="1" applyAlignment="1">
      <alignment horizontal="center" vertical="center" textRotation="180"/>
    </xf>
    <xf numFmtId="0" fontId="38" fillId="0" borderId="7" xfId="0" applyFont="1" applyBorder="1" applyAlignment="1">
      <alignment horizontal="center" vertical="center" textRotation="180" shrinkToFit="1"/>
    </xf>
    <xf numFmtId="0" fontId="38" fillId="0" borderId="9" xfId="0" applyFont="1" applyBorder="1" applyAlignment="1">
      <alignment horizontal="center" vertical="center" textRotation="180" shrinkToFit="1"/>
    </xf>
    <xf numFmtId="0" fontId="38" fillId="0" borderId="30" xfId="0" applyFont="1" applyBorder="1" applyAlignment="1">
      <alignment horizontal="center" vertical="center" textRotation="180" shrinkToFi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60" fillId="0" borderId="0" xfId="0" quotePrefix="1" applyFont="1" applyFill="1" applyAlignment="1">
      <alignment horizontal="center" vertical="center" textRotation="180"/>
    </xf>
  </cellXfs>
  <cellStyles count="71">
    <cellStyle name=";;;" xfId="3"/>
    <cellStyle name="???" xfId="4"/>
    <cellStyle name="??_AP" xfId="5"/>
    <cellStyle name="_x0001_·?_x0001_··?" xfId="6"/>
    <cellStyle name="_x0001_・｢_x0001_・・義" xfId="7"/>
    <cellStyle name="1Normal" xfId="8"/>
    <cellStyle name="Calc Currency (0)" xfId="9"/>
    <cellStyle name="Comma  - Style1" xfId="10"/>
    <cellStyle name="Comma  - Style2" xfId="11"/>
    <cellStyle name="Comma  - Style3" xfId="12"/>
    <cellStyle name="Comma  - Style4" xfId="13"/>
    <cellStyle name="Comma  - Style5" xfId="14"/>
    <cellStyle name="Comma  - Style6" xfId="15"/>
    <cellStyle name="Comma  - Style7" xfId="16"/>
    <cellStyle name="Comma  - Style8" xfId="17"/>
    <cellStyle name="Comma (0)" xfId="18"/>
    <cellStyle name="Comma (1)" xfId="19"/>
    <cellStyle name="Comma [0]_A" xfId="20"/>
    <cellStyle name="Comma [1]" xfId="21"/>
    <cellStyle name="Comma_A" xfId="22"/>
    <cellStyle name="Currency (0)" xfId="23"/>
    <cellStyle name="Currency (1)" xfId="24"/>
    <cellStyle name="Currency [¥]" xfId="25"/>
    <cellStyle name="Currency [0]_A" xfId="26"/>
    <cellStyle name="Currency [1]" xfId="27"/>
    <cellStyle name="Currency_A" xfId="28"/>
    <cellStyle name="Date" xfId="29"/>
    <cellStyle name="Date (m/d/y)" xfId="30"/>
    <cellStyle name="dgw" xfId="31"/>
    <cellStyle name="Dollars" xfId="32"/>
    <cellStyle name="entry" xfId="33"/>
    <cellStyle name="Grey" xfId="34"/>
    <cellStyle name="Header1" xfId="35"/>
    <cellStyle name="Header2" xfId="36"/>
    <cellStyle name="heading" xfId="37"/>
    <cellStyle name="Hyperlink_Apartments Moto Azabu_UW Summary" xfId="38"/>
    <cellStyle name="Inhaltsverzeichnispunke" xfId="39"/>
    <cellStyle name="Input [yellow]" xfId="40"/>
    <cellStyle name="MainData" xfId="41"/>
    <cellStyle name="MajorTotal" xfId="42"/>
    <cellStyle name="Milliers [0]_laroux" xfId="43"/>
    <cellStyle name="Milliers_laroux" xfId="44"/>
    <cellStyle name="Mon騁aire [0]_laroux" xfId="45"/>
    <cellStyle name="Mon騁aire_laroux" xfId="46"/>
    <cellStyle name="Multiple" xfId="47"/>
    <cellStyle name="Multiple [0]" xfId="48"/>
    <cellStyle name="Multiple [1]" xfId="49"/>
    <cellStyle name="Normal - Style1" xfId="50"/>
    <cellStyle name="Normal_#18-Internet" xfId="51"/>
    <cellStyle name="NormalOPrint_Module_E (2)" xfId="52"/>
    <cellStyle name="OddBodyShade" xfId="53"/>
    <cellStyle name="Percent (1)" xfId="54"/>
    <cellStyle name="Percent (2)" xfId="55"/>
    <cellStyle name="Percent [0]" xfId="56"/>
    <cellStyle name="Percent [1]" xfId="57"/>
    <cellStyle name="Percent [2]" xfId="58"/>
    <cellStyle name="Percent_laroux" xfId="59"/>
    <cellStyle name="price" xfId="60"/>
    <cellStyle name="revised" xfId="61"/>
    <cellStyle name="section" xfId="62"/>
    <cellStyle name="subhead" xfId="63"/>
    <cellStyle name="SubTotal" xfId="64"/>
    <cellStyle name="Times New Roman" xfId="65"/>
    <cellStyle name="title" xfId="66"/>
    <cellStyle name="UB1" xfId="67"/>
    <cellStyle name="UB2" xfId="68"/>
    <cellStyle name="w12" xfId="69"/>
    <cellStyle name="パーセント" xfId="1" builtinId="5"/>
    <cellStyle name="桁区切り" xfId="2" builtinId="6"/>
    <cellStyle name="標準" xfId="0" builtinId="0"/>
    <cellStyle name="未定義" xfId="70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DF116"/>
  <sheetViews>
    <sheetView showGridLines="0" view="pageBreakPreview" zoomScale="70" zoomScaleNormal="100" zoomScaleSheetLayoutView="70" workbookViewId="0">
      <pane xSplit="3" ySplit="8" topLeftCell="CQ9" activePane="bottomRight" state="frozen"/>
      <selection activeCell="CK53" sqref="CK53"/>
      <selection pane="topRight" activeCell="CK53" sqref="CK53"/>
      <selection pane="bottomLeft" activeCell="CK53" sqref="CK53"/>
      <selection pane="bottomRight" activeCell="DC15" sqref="DC15"/>
    </sheetView>
  </sheetViews>
  <sheetFormatPr defaultRowHeight="13.5" outlineLevelRow="1" outlineLevelCol="1"/>
  <cols>
    <col min="1" max="1" width="0.125" style="1" customWidth="1"/>
    <col min="2" max="2" width="5" style="1" customWidth="1"/>
    <col min="3" max="3" width="37.5" style="5" customWidth="1"/>
    <col min="4" max="51" width="12.625" style="1" customWidth="1"/>
    <col min="52" max="79" width="12.625" style="153" customWidth="1"/>
    <col min="80" max="87" width="12.625" style="1" customWidth="1"/>
    <col min="88" max="95" width="12.625" style="153" customWidth="1"/>
    <col min="96" max="101" width="12.625" style="1" customWidth="1"/>
    <col min="102" max="102" width="3.5" style="1" customWidth="1"/>
    <col min="103" max="103" width="30.875" style="2" customWidth="1"/>
    <col min="104" max="104" width="8.75" style="3" customWidth="1" outlineLevel="1"/>
    <col min="105" max="108" width="9" style="4" customWidth="1" outlineLevel="1"/>
    <col min="109" max="109" width="11.25" style="4" customWidth="1"/>
    <col min="110" max="110" width="29.25" style="4" customWidth="1"/>
    <col min="111" max="16384" width="9" style="1"/>
  </cols>
  <sheetData>
    <row r="1" spans="2:110" s="148" customFormat="1" ht="21" customHeight="1">
      <c r="B1" s="142"/>
      <c r="C1" s="143"/>
      <c r="D1" s="144" t="s">
        <v>57</v>
      </c>
      <c r="E1" s="144" t="s">
        <v>62</v>
      </c>
      <c r="F1" s="144" t="s">
        <v>66</v>
      </c>
      <c r="G1" s="144" t="s">
        <v>73</v>
      </c>
      <c r="H1" s="144" t="s">
        <v>75</v>
      </c>
      <c r="I1" s="144" t="s">
        <v>80</v>
      </c>
      <c r="J1" s="144" t="s">
        <v>86</v>
      </c>
      <c r="K1" s="144" t="s">
        <v>56</v>
      </c>
      <c r="L1" s="144" t="s">
        <v>81</v>
      </c>
      <c r="M1" s="144" t="s">
        <v>58</v>
      </c>
      <c r="N1" s="144" t="s">
        <v>61</v>
      </c>
      <c r="O1" s="144" t="s">
        <v>67</v>
      </c>
      <c r="P1" s="144" t="s">
        <v>70</v>
      </c>
      <c r="Q1" s="144" t="s">
        <v>72</v>
      </c>
      <c r="R1" s="144" t="s">
        <v>74</v>
      </c>
      <c r="S1" s="144" t="s">
        <v>87</v>
      </c>
      <c r="T1" s="144" t="s">
        <v>77</v>
      </c>
      <c r="U1" s="144" t="s">
        <v>69</v>
      </c>
      <c r="V1" s="144" t="s">
        <v>64</v>
      </c>
      <c r="W1" s="144" t="s">
        <v>89</v>
      </c>
      <c r="X1" s="144" t="s">
        <v>55</v>
      </c>
      <c r="Y1" s="144" t="s">
        <v>84</v>
      </c>
      <c r="Z1" s="144" t="s">
        <v>91</v>
      </c>
      <c r="AA1" s="144" t="s">
        <v>92</v>
      </c>
      <c r="AB1" s="144" t="s">
        <v>54</v>
      </c>
      <c r="AC1" s="144" t="s">
        <v>88</v>
      </c>
      <c r="AD1" s="144" t="s">
        <v>63</v>
      </c>
      <c r="AE1" s="144" t="s">
        <v>51</v>
      </c>
      <c r="AF1" s="144" t="s">
        <v>79</v>
      </c>
      <c r="AG1" s="144" t="s">
        <v>68</v>
      </c>
      <c r="AH1" s="144" t="s">
        <v>53</v>
      </c>
      <c r="AI1" s="144" t="s">
        <v>60</v>
      </c>
      <c r="AJ1" s="144" t="s">
        <v>65</v>
      </c>
      <c r="AK1" s="144" t="s">
        <v>76</v>
      </c>
      <c r="AL1" s="144" t="s">
        <v>78</v>
      </c>
      <c r="AM1" s="144" t="s">
        <v>90</v>
      </c>
      <c r="AN1" s="144" t="s">
        <v>83</v>
      </c>
      <c r="AO1" s="144" t="s">
        <v>71</v>
      </c>
      <c r="AP1" s="144" t="s">
        <v>85</v>
      </c>
      <c r="AQ1" s="144" t="s">
        <v>123</v>
      </c>
      <c r="AR1" s="144" t="s">
        <v>120</v>
      </c>
      <c r="AS1" s="144" t="s">
        <v>122</v>
      </c>
      <c r="AT1" s="144" t="s">
        <v>164</v>
      </c>
      <c r="AU1" s="144" t="s">
        <v>167</v>
      </c>
      <c r="AV1" s="144" t="s">
        <v>168</v>
      </c>
      <c r="AW1" s="144" t="s">
        <v>170</v>
      </c>
      <c r="AX1" s="144" t="s">
        <v>178</v>
      </c>
      <c r="AY1" s="144" t="s">
        <v>179</v>
      </c>
      <c r="AZ1" s="144" t="s">
        <v>184</v>
      </c>
      <c r="BA1" s="144" t="s">
        <v>185</v>
      </c>
      <c r="BB1" s="144" t="s">
        <v>186</v>
      </c>
      <c r="BC1" s="144" t="s">
        <v>187</v>
      </c>
      <c r="BD1" s="144" t="s">
        <v>200</v>
      </c>
      <c r="BE1" s="144" t="s">
        <v>201</v>
      </c>
      <c r="BF1" s="144" t="s">
        <v>211</v>
      </c>
      <c r="BG1" s="144" t="s">
        <v>212</v>
      </c>
      <c r="BH1" s="144" t="s">
        <v>213</v>
      </c>
      <c r="BI1" s="144" t="s">
        <v>221</v>
      </c>
      <c r="BJ1" s="144" t="s">
        <v>228</v>
      </c>
      <c r="BK1" s="144" t="s">
        <v>229</v>
      </c>
      <c r="BL1" s="144" t="s">
        <v>234</v>
      </c>
      <c r="BM1" s="144" t="s">
        <v>236</v>
      </c>
      <c r="BN1" s="144" t="s">
        <v>238</v>
      </c>
      <c r="BO1" s="144" t="s">
        <v>239</v>
      </c>
      <c r="BP1" s="144" t="s">
        <v>240</v>
      </c>
      <c r="BQ1" s="144" t="s">
        <v>241</v>
      </c>
      <c r="BR1" s="144" t="s">
        <v>253</v>
      </c>
      <c r="BS1" s="144" t="s">
        <v>254</v>
      </c>
      <c r="BT1" s="144" t="s">
        <v>255</v>
      </c>
      <c r="BU1" s="144" t="s">
        <v>256</v>
      </c>
      <c r="BV1" s="144" t="s">
        <v>267</v>
      </c>
      <c r="BW1" s="144" t="s">
        <v>268</v>
      </c>
      <c r="BX1" s="144" t="s">
        <v>269</v>
      </c>
      <c r="BY1" s="144" t="s">
        <v>270</v>
      </c>
      <c r="BZ1" s="144" t="s">
        <v>271</v>
      </c>
      <c r="CA1" s="144" t="s">
        <v>287</v>
      </c>
      <c r="CB1" s="144" t="s">
        <v>93</v>
      </c>
      <c r="CC1" s="144" t="s">
        <v>94</v>
      </c>
      <c r="CD1" s="144" t="s">
        <v>95</v>
      </c>
      <c r="CE1" s="144" t="s">
        <v>59</v>
      </c>
      <c r="CF1" s="144" t="s">
        <v>82</v>
      </c>
      <c r="CG1" s="144" t="s">
        <v>52</v>
      </c>
      <c r="CH1" s="144" t="s">
        <v>180</v>
      </c>
      <c r="CI1" s="144" t="s">
        <v>181</v>
      </c>
      <c r="CJ1" s="144" t="s">
        <v>202</v>
      </c>
      <c r="CK1" s="144" t="s">
        <v>203</v>
      </c>
      <c r="CL1" s="144" t="s">
        <v>258</v>
      </c>
      <c r="CM1" s="144" t="s">
        <v>259</v>
      </c>
      <c r="CN1" s="144" t="s">
        <v>260</v>
      </c>
      <c r="CO1" s="144" t="s">
        <v>275</v>
      </c>
      <c r="CP1" s="144" t="s">
        <v>276</v>
      </c>
      <c r="CQ1" s="144" t="s">
        <v>288</v>
      </c>
      <c r="CR1" s="144" t="s">
        <v>96</v>
      </c>
      <c r="CS1" s="144" t="s">
        <v>97</v>
      </c>
      <c r="CT1" s="144" t="s">
        <v>98</v>
      </c>
      <c r="CU1" s="144" t="s">
        <v>227</v>
      </c>
      <c r="CV1" s="144" t="s">
        <v>245</v>
      </c>
      <c r="CW1" s="306">
        <f>COUNTA(D1:CV1)</f>
        <v>97</v>
      </c>
      <c r="CX1" s="144"/>
      <c r="CY1" s="145"/>
      <c r="CZ1" s="146"/>
      <c r="DA1" s="147"/>
      <c r="DB1" s="147"/>
      <c r="DC1" s="147"/>
      <c r="DD1" s="147"/>
      <c r="DE1" s="147"/>
      <c r="DF1" s="147"/>
    </row>
    <row r="2" spans="2:110" s="153" customFormat="1" ht="21" customHeight="1">
      <c r="B2" s="149" t="s">
        <v>99</v>
      </c>
      <c r="C2" s="150"/>
      <c r="D2" s="151" t="s">
        <v>310</v>
      </c>
      <c r="H2" s="151"/>
      <c r="K2" s="151"/>
      <c r="M2" s="151"/>
      <c r="N2" s="152"/>
      <c r="P2" s="151"/>
      <c r="Q2" s="151"/>
      <c r="R2" s="151" t="str">
        <f>$D$2</f>
        <v>個別物件の収益状況　第22期　（平成27年11月1日～平成28年4月30日）：182日間　　※平成28年4月30日現在</v>
      </c>
      <c r="S2" s="151"/>
      <c r="T2" s="151"/>
      <c r="V2" s="151"/>
      <c r="X2" s="151"/>
      <c r="Y2" s="152"/>
      <c r="Z2" s="151"/>
      <c r="AA2" s="151"/>
      <c r="AB2" s="151"/>
      <c r="AD2" s="151"/>
      <c r="AE2" s="151"/>
      <c r="AF2" s="151" t="str">
        <f>$D$2</f>
        <v>個別物件の収益状況　第22期　（平成27年11月1日～平成28年4月30日）：182日間　　※平成28年4月30日現在</v>
      </c>
      <c r="AH2" s="151"/>
      <c r="AI2" s="152"/>
      <c r="AJ2" s="151"/>
      <c r="AO2" s="151"/>
      <c r="AP2" s="152"/>
      <c r="AR2" s="151"/>
      <c r="AS2" s="151"/>
      <c r="AT2" s="151" t="str">
        <f>$D$2</f>
        <v>個別物件の収益状況　第22期　（平成27年11月1日～平成28年4月30日）：182日間　　※平成28年4月30日現在</v>
      </c>
      <c r="AU2" s="151"/>
      <c r="AW2" s="151"/>
      <c r="AZ2" s="151"/>
      <c r="BA2" s="152"/>
      <c r="BC2" s="151"/>
      <c r="BD2" s="151"/>
      <c r="BE2" s="164"/>
      <c r="BF2" s="325"/>
      <c r="BG2" s="325"/>
      <c r="BH2" s="151" t="str">
        <f>$D$2</f>
        <v>個別物件の収益状況　第22期　（平成27年11月1日～平成28年4月30日）：182日間　　※平成28年4月30日現在</v>
      </c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 t="str">
        <f>$D$2</f>
        <v>個別物件の収益状況　第22期　（平成27年11月1日～平成28年4月30日）：182日間　　※平成28年4月30日現在</v>
      </c>
      <c r="BW2" s="151"/>
      <c r="BX2" s="151"/>
      <c r="BY2" s="151"/>
      <c r="BZ2" s="151"/>
      <c r="CA2" s="151"/>
      <c r="CB2" s="151"/>
      <c r="CE2" s="152"/>
      <c r="CH2" s="151"/>
      <c r="CI2" s="151"/>
      <c r="CJ2" s="151" t="str">
        <f>$D$2</f>
        <v>個別物件の収益状況　第22期　（平成27年11月1日～平成28年4月30日）：182日間　　※平成28年4月30日現在</v>
      </c>
      <c r="CK2" s="151"/>
      <c r="CL2" s="151"/>
      <c r="CM2" s="151"/>
      <c r="CN2" s="151"/>
      <c r="CO2" s="151"/>
      <c r="CP2" s="151"/>
      <c r="CQ2" s="151"/>
      <c r="CR2" s="151"/>
      <c r="CW2" s="151"/>
      <c r="CX2" s="151"/>
      <c r="CY2" s="154"/>
      <c r="CZ2" s="155"/>
      <c r="DA2" s="156"/>
      <c r="DB2" s="156"/>
      <c r="DC2" s="156"/>
      <c r="DD2" s="156"/>
      <c r="DE2" s="156"/>
      <c r="DF2" s="156"/>
    </row>
    <row r="3" spans="2:110" ht="0.75" customHeight="1" thickBot="1">
      <c r="BC3" s="1"/>
      <c r="BT3" s="1"/>
      <c r="BU3" s="1"/>
      <c r="BV3" s="1"/>
    </row>
    <row r="4" spans="2:110" s="153" customFormat="1" ht="20.100000000000001" customHeight="1">
      <c r="B4" s="283" t="s">
        <v>1</v>
      </c>
      <c r="C4" s="284"/>
      <c r="D4" s="285" t="s">
        <v>100</v>
      </c>
      <c r="E4" s="286"/>
      <c r="F4" s="286"/>
      <c r="G4" s="285"/>
      <c r="H4" s="285"/>
      <c r="I4" s="285"/>
      <c r="J4" s="285"/>
      <c r="K4" s="285"/>
      <c r="L4" s="285"/>
      <c r="M4" s="285"/>
      <c r="N4" s="286"/>
      <c r="O4" s="286"/>
      <c r="P4" s="285"/>
      <c r="Q4" s="326"/>
      <c r="R4" s="285" t="str">
        <f>$D$4</f>
        <v>オフィスビル</v>
      </c>
      <c r="S4" s="285"/>
      <c r="T4" s="285"/>
      <c r="U4" s="286"/>
      <c r="V4" s="285"/>
      <c r="W4" s="285"/>
      <c r="X4" s="285"/>
      <c r="Y4" s="285"/>
      <c r="Z4" s="285"/>
      <c r="AA4" s="285"/>
      <c r="AB4" s="285"/>
      <c r="AC4" s="285"/>
      <c r="AD4" s="285"/>
      <c r="AE4" s="326"/>
      <c r="AF4" s="285" t="str">
        <f>$D$4</f>
        <v>オフィスビル</v>
      </c>
      <c r="AG4" s="286"/>
      <c r="AH4" s="285"/>
      <c r="AI4" s="286"/>
      <c r="AJ4" s="285"/>
      <c r="AK4" s="285"/>
      <c r="AL4" s="285"/>
      <c r="AM4" s="285"/>
      <c r="AN4" s="285"/>
      <c r="AO4" s="285"/>
      <c r="AP4" s="285"/>
      <c r="AQ4" s="285"/>
      <c r="AR4" s="285"/>
      <c r="AS4" s="326"/>
      <c r="AT4" s="285" t="str">
        <f>$D$4</f>
        <v>オフィスビル</v>
      </c>
      <c r="AU4" s="285"/>
      <c r="AV4" s="285"/>
      <c r="AW4" s="285"/>
      <c r="AX4" s="286"/>
      <c r="AY4" s="285"/>
      <c r="AZ4" s="286"/>
      <c r="BA4" s="286"/>
      <c r="BB4" s="286"/>
      <c r="BC4" s="285"/>
      <c r="BD4" s="285"/>
      <c r="BE4" s="285"/>
      <c r="BF4" s="285"/>
      <c r="BG4" s="326"/>
      <c r="BH4" s="285" t="str">
        <f>$D$4</f>
        <v>オフィスビル</v>
      </c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326"/>
      <c r="BV4" s="285" t="str">
        <f>$D$4</f>
        <v>オフィスビル</v>
      </c>
      <c r="BW4" s="285"/>
      <c r="BX4" s="285"/>
      <c r="BY4" s="285"/>
      <c r="BZ4" s="285"/>
      <c r="CA4" s="285"/>
      <c r="CB4" s="285"/>
      <c r="CC4" s="286"/>
      <c r="CD4" s="286"/>
      <c r="CE4" s="286"/>
      <c r="CF4" s="285"/>
      <c r="CG4" s="285"/>
      <c r="CH4" s="285"/>
      <c r="CI4" s="309"/>
      <c r="CJ4" s="286" t="s">
        <v>264</v>
      </c>
      <c r="CK4" s="286"/>
      <c r="CL4" s="286"/>
      <c r="CM4" s="286"/>
      <c r="CN4" s="286"/>
      <c r="CO4" s="286"/>
      <c r="CP4" s="286"/>
      <c r="CQ4" s="286"/>
      <c r="CR4" s="287" t="s">
        <v>20</v>
      </c>
      <c r="CS4" s="283" t="s">
        <v>40</v>
      </c>
      <c r="CT4" s="286"/>
      <c r="CU4" s="309"/>
      <c r="CV4" s="283" t="s">
        <v>204</v>
      </c>
      <c r="CW4" s="166"/>
      <c r="CX4" s="262"/>
      <c r="CY4" s="154"/>
      <c r="CZ4" s="155"/>
      <c r="DA4" s="156"/>
      <c r="DB4" s="156"/>
      <c r="DC4" s="156"/>
      <c r="DD4" s="156"/>
      <c r="DE4" s="156"/>
      <c r="DF4" s="156"/>
    </row>
    <row r="5" spans="2:110" s="153" customFormat="1" ht="19.5" customHeight="1">
      <c r="B5" s="167" t="s">
        <v>0</v>
      </c>
      <c r="C5" s="168"/>
      <c r="D5" s="165" t="s">
        <v>4</v>
      </c>
      <c r="E5" s="164"/>
      <c r="F5" s="164"/>
      <c r="G5" s="165"/>
      <c r="H5" s="165"/>
      <c r="I5" s="165"/>
      <c r="J5" s="165"/>
      <c r="K5" s="165"/>
      <c r="L5" s="165"/>
      <c r="M5" s="165"/>
      <c r="N5" s="164"/>
      <c r="O5" s="164"/>
      <c r="P5" s="165"/>
      <c r="Q5" s="327"/>
      <c r="R5" s="165" t="str">
        <f>$D$5</f>
        <v>東京経済圏</v>
      </c>
      <c r="S5" s="165"/>
      <c r="T5" s="165"/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327"/>
      <c r="AF5" s="165" t="str">
        <f>$D$5</f>
        <v>東京経済圏</v>
      </c>
      <c r="AG5" s="164"/>
      <c r="AH5" s="165"/>
      <c r="AI5" s="164"/>
      <c r="AJ5" s="165"/>
      <c r="AK5" s="165"/>
      <c r="AL5" s="165"/>
      <c r="AM5" s="165"/>
      <c r="AN5" s="165"/>
      <c r="AO5" s="165"/>
      <c r="AP5" s="165"/>
      <c r="AQ5" s="165"/>
      <c r="AR5" s="165"/>
      <c r="AS5" s="327"/>
      <c r="AT5" s="165" t="str">
        <f>$D$5</f>
        <v>東京経済圏</v>
      </c>
      <c r="AU5" s="165"/>
      <c r="AV5" s="165"/>
      <c r="AW5" s="165"/>
      <c r="AX5" s="164"/>
      <c r="AY5" s="165"/>
      <c r="AZ5" s="164"/>
      <c r="BA5" s="164"/>
      <c r="BB5" s="164"/>
      <c r="BC5" s="165"/>
      <c r="BD5" s="165"/>
      <c r="BE5" s="165"/>
      <c r="BF5" s="165"/>
      <c r="BG5" s="327"/>
      <c r="BH5" s="165" t="str">
        <f>$D$5</f>
        <v>東京経済圏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327"/>
      <c r="BV5" s="165" t="s">
        <v>263</v>
      </c>
      <c r="BW5" s="165"/>
      <c r="BX5" s="165"/>
      <c r="BY5" s="165"/>
      <c r="BZ5" s="165"/>
      <c r="CA5" s="165"/>
      <c r="CB5" s="167" t="s">
        <v>17</v>
      </c>
      <c r="CC5" s="164"/>
      <c r="CD5" s="164"/>
      <c r="CE5" s="164"/>
      <c r="CF5" s="165"/>
      <c r="CG5" s="164"/>
      <c r="CH5" s="164"/>
      <c r="CI5" s="310"/>
      <c r="CJ5" s="164" t="s">
        <v>17</v>
      </c>
      <c r="CK5" s="164"/>
      <c r="CL5" s="164"/>
      <c r="CM5" s="164"/>
      <c r="CN5" s="164"/>
      <c r="CO5" s="164"/>
      <c r="CP5" s="164"/>
      <c r="CQ5" s="164"/>
      <c r="CR5" s="258" t="s">
        <v>4</v>
      </c>
      <c r="CS5" s="167" t="s">
        <v>4</v>
      </c>
      <c r="CT5" s="164"/>
      <c r="CU5" s="310"/>
      <c r="CV5" s="167" t="s">
        <v>4</v>
      </c>
      <c r="CW5" s="169" t="str">
        <f>CONCATENATE(CW1,"物件合計")</f>
        <v>97物件合計</v>
      </c>
      <c r="CX5" s="262"/>
      <c r="CY5" s="154"/>
      <c r="CZ5" s="155"/>
      <c r="DA5" s="156"/>
      <c r="DB5" s="156"/>
      <c r="DC5" s="156"/>
      <c r="DD5" s="156"/>
      <c r="DE5" s="156"/>
      <c r="DF5" s="156"/>
    </row>
    <row r="6" spans="2:110" s="153" customFormat="1">
      <c r="B6" s="167" t="s">
        <v>197</v>
      </c>
      <c r="C6" s="168"/>
      <c r="D6" s="231" t="str">
        <f t="shared" ref="D6:AE6" si="0">D68</f>
        <v>A001</v>
      </c>
      <c r="E6" s="231" t="str">
        <f t="shared" si="0"/>
        <v>A003</v>
      </c>
      <c r="F6" s="231" t="str">
        <f t="shared" si="0"/>
        <v>A004</v>
      </c>
      <c r="G6" s="231" t="str">
        <f t="shared" si="0"/>
        <v>A005</v>
      </c>
      <c r="H6" s="231" t="str">
        <f t="shared" si="0"/>
        <v>A006</v>
      </c>
      <c r="I6" s="231" t="str">
        <f t="shared" si="0"/>
        <v>A007</v>
      </c>
      <c r="J6" s="231" t="str">
        <f t="shared" si="0"/>
        <v>A008</v>
      </c>
      <c r="K6" s="231" t="str">
        <f t="shared" si="0"/>
        <v>A013</v>
      </c>
      <c r="L6" s="231" t="str">
        <f t="shared" si="0"/>
        <v>A014</v>
      </c>
      <c r="M6" s="231" t="str">
        <f t="shared" si="0"/>
        <v>A016</v>
      </c>
      <c r="N6" s="231" t="str">
        <f t="shared" si="0"/>
        <v>A017</v>
      </c>
      <c r="O6" s="231" t="str">
        <f t="shared" si="0"/>
        <v>A019</v>
      </c>
      <c r="P6" s="231" t="str">
        <f t="shared" si="0"/>
        <v>A020</v>
      </c>
      <c r="Q6" s="231" t="str">
        <f t="shared" si="0"/>
        <v>A021</v>
      </c>
      <c r="R6" s="231" t="str">
        <f t="shared" si="0"/>
        <v>A022</v>
      </c>
      <c r="S6" s="231" t="str">
        <f t="shared" si="0"/>
        <v>A026</v>
      </c>
      <c r="T6" s="231" t="str">
        <f t="shared" si="0"/>
        <v>A027</v>
      </c>
      <c r="U6" s="231" t="str">
        <f t="shared" si="0"/>
        <v>A029</v>
      </c>
      <c r="V6" s="231" t="str">
        <f t="shared" si="0"/>
        <v>A030</v>
      </c>
      <c r="W6" s="231" t="str">
        <f t="shared" si="0"/>
        <v>A031</v>
      </c>
      <c r="X6" s="231" t="str">
        <f t="shared" si="0"/>
        <v>A032</v>
      </c>
      <c r="Y6" s="231" t="str">
        <f t="shared" si="0"/>
        <v>A033</v>
      </c>
      <c r="Z6" s="231" t="str">
        <f t="shared" si="0"/>
        <v>A034</v>
      </c>
      <c r="AA6" s="231" t="str">
        <f t="shared" si="0"/>
        <v>A035</v>
      </c>
      <c r="AB6" s="231" t="str">
        <f t="shared" si="0"/>
        <v>A037</v>
      </c>
      <c r="AC6" s="231" t="str">
        <f t="shared" si="0"/>
        <v>A038</v>
      </c>
      <c r="AD6" s="231" t="str">
        <f t="shared" si="0"/>
        <v>A039</v>
      </c>
      <c r="AE6" s="231" t="str">
        <f t="shared" si="0"/>
        <v>A040</v>
      </c>
      <c r="AF6" s="231" t="str">
        <f t="shared" ref="AF6:CB6" si="1">AF68</f>
        <v>A041</v>
      </c>
      <c r="AG6" s="231" t="str">
        <f t="shared" si="1"/>
        <v>A045</v>
      </c>
      <c r="AH6" s="231" t="str">
        <f t="shared" si="1"/>
        <v>A046</v>
      </c>
      <c r="AI6" s="231" t="str">
        <f t="shared" si="1"/>
        <v>A047</v>
      </c>
      <c r="AJ6" s="231" t="str">
        <f t="shared" si="1"/>
        <v>A048</v>
      </c>
      <c r="AK6" s="231" t="str">
        <f t="shared" si="1"/>
        <v>A050</v>
      </c>
      <c r="AL6" s="231" t="str">
        <f t="shared" si="1"/>
        <v>A051</v>
      </c>
      <c r="AM6" s="231" t="str">
        <f t="shared" si="1"/>
        <v>A052</v>
      </c>
      <c r="AN6" s="231" t="str">
        <f t="shared" si="1"/>
        <v>A055</v>
      </c>
      <c r="AO6" s="231" t="str">
        <f t="shared" si="1"/>
        <v>A056</v>
      </c>
      <c r="AP6" s="231" t="str">
        <f t="shared" si="1"/>
        <v>A057</v>
      </c>
      <c r="AQ6" s="231" t="str">
        <f t="shared" si="1"/>
        <v>A059</v>
      </c>
      <c r="AR6" s="231" t="str">
        <f t="shared" si="1"/>
        <v>A060</v>
      </c>
      <c r="AS6" s="231" t="str">
        <f t="shared" si="1"/>
        <v>A061</v>
      </c>
      <c r="AT6" s="231" t="str">
        <f t="shared" si="1"/>
        <v>A062</v>
      </c>
      <c r="AU6" s="231" t="str">
        <f t="shared" si="1"/>
        <v>A063</v>
      </c>
      <c r="AV6" s="231" t="str">
        <f t="shared" si="1"/>
        <v>A064</v>
      </c>
      <c r="AW6" s="231" t="str">
        <f t="shared" si="1"/>
        <v>A066</v>
      </c>
      <c r="AX6" s="231" t="str">
        <f t="shared" si="1"/>
        <v>A067</v>
      </c>
      <c r="AY6" s="231" t="str">
        <f t="shared" si="1"/>
        <v>A068</v>
      </c>
      <c r="AZ6" s="231" t="str">
        <f t="shared" si="1"/>
        <v>A071</v>
      </c>
      <c r="BA6" s="231" t="str">
        <f t="shared" si="1"/>
        <v>A072</v>
      </c>
      <c r="BB6" s="231" t="str">
        <f t="shared" si="1"/>
        <v>A073</v>
      </c>
      <c r="BC6" s="231" t="str">
        <f t="shared" si="1"/>
        <v>A074</v>
      </c>
      <c r="BD6" s="231" t="str">
        <f t="shared" si="1"/>
        <v>A075</v>
      </c>
      <c r="BE6" s="231" t="str">
        <f t="shared" si="1"/>
        <v>A078</v>
      </c>
      <c r="BF6" s="231" t="str">
        <f t="shared" ref="BF6:BG6" si="2">BF68</f>
        <v>A083</v>
      </c>
      <c r="BG6" s="231" t="str">
        <f t="shared" si="2"/>
        <v>A084</v>
      </c>
      <c r="BH6" s="231" t="str">
        <f t="shared" ref="BH6:BK6" si="3">BH68</f>
        <v>A085</v>
      </c>
      <c r="BI6" s="231" t="str">
        <f t="shared" ref="BI6" si="4">BI68</f>
        <v>A086</v>
      </c>
      <c r="BJ6" s="231" t="str">
        <f>BJ68</f>
        <v>A087</v>
      </c>
      <c r="BK6" s="231" t="str">
        <f t="shared" si="3"/>
        <v>A088</v>
      </c>
      <c r="BL6" s="231" t="str">
        <f t="shared" ref="BL6:BM6" si="5">BL68</f>
        <v>A089</v>
      </c>
      <c r="BM6" s="231" t="str">
        <f t="shared" si="5"/>
        <v>A090</v>
      </c>
      <c r="BN6" s="231" t="str">
        <f t="shared" ref="BN6:BP6" si="6">BN68</f>
        <v>A091</v>
      </c>
      <c r="BO6" s="231" t="str">
        <f t="shared" si="6"/>
        <v>A092</v>
      </c>
      <c r="BP6" s="231" t="str">
        <f t="shared" si="6"/>
        <v>A093</v>
      </c>
      <c r="BQ6" s="231" t="str">
        <f>BQ68</f>
        <v>A094</v>
      </c>
      <c r="BR6" s="231" t="str">
        <f t="shared" ref="BR6:BT6" si="7">BR68</f>
        <v>A095</v>
      </c>
      <c r="BS6" s="231" t="str">
        <f t="shared" si="7"/>
        <v>A096</v>
      </c>
      <c r="BT6" s="231" t="str">
        <f t="shared" si="7"/>
        <v>A099</v>
      </c>
      <c r="BU6" s="231" t="str">
        <f t="shared" ref="BU6:BZ6" si="8">BU68</f>
        <v>A101</v>
      </c>
      <c r="BV6" s="231" t="str">
        <f t="shared" si="8"/>
        <v>A102</v>
      </c>
      <c r="BW6" s="231" t="str">
        <f t="shared" si="8"/>
        <v>A103</v>
      </c>
      <c r="BX6" s="231" t="str">
        <f t="shared" si="8"/>
        <v>A105</v>
      </c>
      <c r="BY6" s="231" t="str">
        <f t="shared" si="8"/>
        <v>A107</v>
      </c>
      <c r="BZ6" s="231" t="str">
        <f t="shared" si="8"/>
        <v>A108</v>
      </c>
      <c r="CA6" s="231" t="str">
        <f t="shared" ref="CA6" si="9">CA68</f>
        <v>A109</v>
      </c>
      <c r="CB6" s="231" t="str">
        <f t="shared" si="1"/>
        <v>A012</v>
      </c>
      <c r="CC6" s="231" t="str">
        <f t="shared" ref="CC6:CH6" si="10">CC68</f>
        <v>A042</v>
      </c>
      <c r="CD6" s="231" t="str">
        <f t="shared" si="10"/>
        <v>A044</v>
      </c>
      <c r="CE6" s="231" t="str">
        <f t="shared" si="10"/>
        <v>A053</v>
      </c>
      <c r="CF6" s="231" t="str">
        <f t="shared" si="10"/>
        <v>A054</v>
      </c>
      <c r="CG6" s="231" t="str">
        <f t="shared" si="10"/>
        <v>A058</v>
      </c>
      <c r="CH6" s="231" t="str">
        <f t="shared" si="10"/>
        <v>A069</v>
      </c>
      <c r="CI6" s="231" t="str">
        <f t="shared" ref="CI6:CS6" si="11">CI68</f>
        <v>A070</v>
      </c>
      <c r="CJ6" s="231" t="str">
        <f>CJ68</f>
        <v>A079</v>
      </c>
      <c r="CK6" s="231" t="str">
        <f>CK68</f>
        <v>A082</v>
      </c>
      <c r="CL6" s="231" t="str">
        <f t="shared" ref="CL6:CN6" si="12">CL68</f>
        <v>A097</v>
      </c>
      <c r="CM6" s="231" t="str">
        <f t="shared" si="12"/>
        <v>A098</v>
      </c>
      <c r="CN6" s="231" t="str">
        <f t="shared" si="12"/>
        <v>A100</v>
      </c>
      <c r="CO6" s="231" t="str">
        <f t="shared" ref="CO6:CP6" si="13">CO68</f>
        <v>A104</v>
      </c>
      <c r="CP6" s="231" t="str">
        <f t="shared" si="13"/>
        <v>A106</v>
      </c>
      <c r="CQ6" s="231" t="str">
        <f t="shared" ref="CQ6" si="14">CQ68</f>
        <v>A110</v>
      </c>
      <c r="CR6" s="231" t="str">
        <f>CR68</f>
        <v>B019</v>
      </c>
      <c r="CS6" s="231" t="str">
        <f t="shared" si="11"/>
        <v>C001</v>
      </c>
      <c r="CT6" s="231" t="str">
        <f>CT68</f>
        <v>C002</v>
      </c>
      <c r="CU6" s="231" t="str">
        <f>CU68</f>
        <v>C004</v>
      </c>
      <c r="CV6" s="311" t="str">
        <f t="shared" ref="CV6" si="15">CV68</f>
        <v>D002</v>
      </c>
      <c r="CW6" s="169"/>
      <c r="CX6" s="262"/>
      <c r="CY6" s="154"/>
      <c r="CZ6" s="155"/>
      <c r="DA6" s="156"/>
      <c r="DB6" s="156"/>
      <c r="DC6" s="156"/>
      <c r="DD6" s="156"/>
      <c r="DE6" s="156"/>
      <c r="DF6" s="156"/>
    </row>
    <row r="7" spans="2:110" s="13" customFormat="1" ht="38.25" customHeight="1">
      <c r="B7" s="6" t="s">
        <v>207</v>
      </c>
      <c r="C7" s="7"/>
      <c r="D7" s="8" t="s">
        <v>134</v>
      </c>
      <c r="E7" s="8" t="s">
        <v>161</v>
      </c>
      <c r="F7" s="8" t="s">
        <v>137</v>
      </c>
      <c r="G7" s="8" t="s">
        <v>142</v>
      </c>
      <c r="H7" s="8" t="s">
        <v>127</v>
      </c>
      <c r="I7" s="8" t="s">
        <v>277</v>
      </c>
      <c r="J7" s="8" t="s">
        <v>129</v>
      </c>
      <c r="K7" s="8" t="s">
        <v>133</v>
      </c>
      <c r="L7" s="8" t="s">
        <v>146</v>
      </c>
      <c r="M7" s="8" t="s">
        <v>126</v>
      </c>
      <c r="N7" s="8" t="s">
        <v>194</v>
      </c>
      <c r="O7" s="8" t="s">
        <v>138</v>
      </c>
      <c r="P7" s="8" t="s">
        <v>139</v>
      </c>
      <c r="Q7" s="8" t="s">
        <v>141</v>
      </c>
      <c r="R7" s="8" t="s">
        <v>143</v>
      </c>
      <c r="S7" s="8" t="s">
        <v>151</v>
      </c>
      <c r="T7" s="8" t="s">
        <v>144</v>
      </c>
      <c r="U7" s="8" t="s">
        <v>303</v>
      </c>
      <c r="V7" s="8" t="s">
        <v>304</v>
      </c>
      <c r="W7" s="8" t="s">
        <v>305</v>
      </c>
      <c r="X7" s="8" t="s">
        <v>132</v>
      </c>
      <c r="Y7" s="8" t="s">
        <v>148</v>
      </c>
      <c r="Z7" s="8" t="s">
        <v>153</v>
      </c>
      <c r="AA7" s="8" t="s">
        <v>154</v>
      </c>
      <c r="AB7" s="8" t="s">
        <v>306</v>
      </c>
      <c r="AC7" s="8" t="s">
        <v>307</v>
      </c>
      <c r="AD7" s="8" t="s">
        <v>136</v>
      </c>
      <c r="AE7" s="8" t="s">
        <v>124</v>
      </c>
      <c r="AF7" s="8" t="s">
        <v>145</v>
      </c>
      <c r="AG7" s="8" t="s">
        <v>308</v>
      </c>
      <c r="AH7" s="8" t="s">
        <v>125</v>
      </c>
      <c r="AI7" s="8" t="s">
        <v>135</v>
      </c>
      <c r="AJ7" s="8" t="s">
        <v>300</v>
      </c>
      <c r="AK7" s="8" t="s">
        <v>252</v>
      </c>
      <c r="AL7" s="8" t="s">
        <v>309</v>
      </c>
      <c r="AM7" s="8" t="s">
        <v>152</v>
      </c>
      <c r="AN7" s="8" t="s">
        <v>128</v>
      </c>
      <c r="AO7" s="8" t="s">
        <v>140</v>
      </c>
      <c r="AP7" s="8" t="s">
        <v>149</v>
      </c>
      <c r="AQ7" s="8" t="s">
        <v>150</v>
      </c>
      <c r="AR7" s="8" t="s">
        <v>131</v>
      </c>
      <c r="AS7" s="8" t="s">
        <v>147</v>
      </c>
      <c r="AT7" s="8" t="s">
        <v>165</v>
      </c>
      <c r="AU7" s="8" t="s">
        <v>166</v>
      </c>
      <c r="AV7" s="8" t="s">
        <v>169</v>
      </c>
      <c r="AW7" s="8" t="s">
        <v>225</v>
      </c>
      <c r="AX7" s="8" t="s">
        <v>191</v>
      </c>
      <c r="AY7" s="8" t="s">
        <v>190</v>
      </c>
      <c r="AZ7" s="8" t="s">
        <v>188</v>
      </c>
      <c r="BA7" s="8" t="s">
        <v>189</v>
      </c>
      <c r="BB7" s="8" t="s">
        <v>192</v>
      </c>
      <c r="BC7" s="8" t="s">
        <v>193</v>
      </c>
      <c r="BD7" s="8" t="s">
        <v>224</v>
      </c>
      <c r="BE7" s="8" t="s">
        <v>232</v>
      </c>
      <c r="BF7" s="8" t="s">
        <v>233</v>
      </c>
      <c r="BG7" s="8" t="s">
        <v>250</v>
      </c>
      <c r="BH7" s="8" t="s">
        <v>251</v>
      </c>
      <c r="BI7" s="8" t="s">
        <v>226</v>
      </c>
      <c r="BJ7" s="8" t="s">
        <v>299</v>
      </c>
      <c r="BK7" s="8" t="s">
        <v>278</v>
      </c>
      <c r="BL7" s="8" t="s">
        <v>235</v>
      </c>
      <c r="BM7" s="8" t="s">
        <v>237</v>
      </c>
      <c r="BN7" s="8" t="s">
        <v>242</v>
      </c>
      <c r="BO7" s="8" t="s">
        <v>243</v>
      </c>
      <c r="BP7" s="8" t="s">
        <v>291</v>
      </c>
      <c r="BQ7" s="8" t="s">
        <v>244</v>
      </c>
      <c r="BR7" s="8" t="s">
        <v>285</v>
      </c>
      <c r="BS7" s="8" t="s">
        <v>279</v>
      </c>
      <c r="BT7" s="8" t="s">
        <v>302</v>
      </c>
      <c r="BU7" s="8" t="s">
        <v>292</v>
      </c>
      <c r="BV7" s="8" t="s">
        <v>293</v>
      </c>
      <c r="BW7" s="8" t="s">
        <v>294</v>
      </c>
      <c r="BX7" s="8" t="s">
        <v>272</v>
      </c>
      <c r="BY7" s="8" t="s">
        <v>273</v>
      </c>
      <c r="BZ7" s="8" t="s">
        <v>274</v>
      </c>
      <c r="CA7" s="8" t="s">
        <v>290</v>
      </c>
      <c r="CB7" s="8" t="s">
        <v>155</v>
      </c>
      <c r="CC7" s="8" t="s">
        <v>130</v>
      </c>
      <c r="CD7" s="8" t="s">
        <v>158</v>
      </c>
      <c r="CE7" s="8" t="s">
        <v>156</v>
      </c>
      <c r="CF7" s="8" t="s">
        <v>157</v>
      </c>
      <c r="CG7" s="8" t="s">
        <v>163</v>
      </c>
      <c r="CH7" s="8" t="s">
        <v>208</v>
      </c>
      <c r="CI7" s="8" t="s">
        <v>231</v>
      </c>
      <c r="CJ7" s="8" t="s">
        <v>223</v>
      </c>
      <c r="CK7" s="8" t="s">
        <v>222</v>
      </c>
      <c r="CL7" s="8" t="s">
        <v>280</v>
      </c>
      <c r="CM7" s="8" t="s">
        <v>295</v>
      </c>
      <c r="CN7" s="8" t="s">
        <v>261</v>
      </c>
      <c r="CO7" s="8" t="s">
        <v>281</v>
      </c>
      <c r="CP7" s="8" t="s">
        <v>282</v>
      </c>
      <c r="CQ7" s="8" t="s">
        <v>289</v>
      </c>
      <c r="CR7" s="8" t="s">
        <v>159</v>
      </c>
      <c r="CS7" s="8" t="s">
        <v>286</v>
      </c>
      <c r="CT7" s="305" t="s">
        <v>160</v>
      </c>
      <c r="CU7" s="8" t="s">
        <v>283</v>
      </c>
      <c r="CV7" s="305" t="s">
        <v>246</v>
      </c>
      <c r="CW7" s="9"/>
      <c r="CX7" s="263"/>
      <c r="CY7" s="10"/>
      <c r="CZ7" s="11"/>
      <c r="DA7" s="12"/>
      <c r="DB7" s="12"/>
      <c r="DC7" s="12"/>
      <c r="DD7" s="12"/>
      <c r="DE7" s="12"/>
      <c r="DF7" s="12"/>
    </row>
    <row r="8" spans="2:110" s="18" customFormat="1" ht="16.5" customHeight="1">
      <c r="B8" s="14" t="s">
        <v>19</v>
      </c>
      <c r="C8" s="15"/>
      <c r="D8" s="16">
        <v>38565</v>
      </c>
      <c r="E8" s="16">
        <v>38565</v>
      </c>
      <c r="F8" s="16">
        <v>38565</v>
      </c>
      <c r="G8" s="16">
        <v>38565</v>
      </c>
      <c r="H8" s="16">
        <v>38565</v>
      </c>
      <c r="I8" s="16">
        <v>38565</v>
      </c>
      <c r="J8" s="16">
        <v>38565</v>
      </c>
      <c r="K8" s="16">
        <v>38657</v>
      </c>
      <c r="L8" s="16">
        <v>38777</v>
      </c>
      <c r="M8" s="16">
        <v>38838</v>
      </c>
      <c r="N8" s="16">
        <v>38838</v>
      </c>
      <c r="O8" s="16">
        <v>38838</v>
      </c>
      <c r="P8" s="16">
        <v>38838</v>
      </c>
      <c r="Q8" s="16">
        <v>38838</v>
      </c>
      <c r="R8" s="16">
        <v>38838</v>
      </c>
      <c r="S8" s="16">
        <v>38888</v>
      </c>
      <c r="T8" s="16">
        <v>38901</v>
      </c>
      <c r="U8" s="16">
        <v>38961</v>
      </c>
      <c r="V8" s="16">
        <v>39052</v>
      </c>
      <c r="W8" s="16">
        <v>39101</v>
      </c>
      <c r="X8" s="16">
        <v>39142</v>
      </c>
      <c r="Y8" s="16">
        <v>39142</v>
      </c>
      <c r="Z8" s="16">
        <v>39142</v>
      </c>
      <c r="AA8" s="16">
        <v>39142</v>
      </c>
      <c r="AB8" s="16">
        <v>39174</v>
      </c>
      <c r="AC8" s="16">
        <v>39174</v>
      </c>
      <c r="AD8" s="16">
        <v>39189</v>
      </c>
      <c r="AE8" s="16">
        <v>39234</v>
      </c>
      <c r="AF8" s="16">
        <v>39234</v>
      </c>
      <c r="AG8" s="16">
        <v>39457</v>
      </c>
      <c r="AH8" s="16">
        <v>39479</v>
      </c>
      <c r="AI8" s="16">
        <v>39479</v>
      </c>
      <c r="AJ8" s="16">
        <v>39479</v>
      </c>
      <c r="AK8" s="16">
        <v>39479</v>
      </c>
      <c r="AL8" s="16">
        <v>39479</v>
      </c>
      <c r="AM8" s="16">
        <v>39479</v>
      </c>
      <c r="AN8" s="16">
        <v>39507</v>
      </c>
      <c r="AO8" s="16">
        <v>39538</v>
      </c>
      <c r="AP8" s="16">
        <v>39538</v>
      </c>
      <c r="AQ8" s="16">
        <v>39569</v>
      </c>
      <c r="AR8" s="16">
        <v>39629</v>
      </c>
      <c r="AS8" s="16">
        <v>39692</v>
      </c>
      <c r="AT8" s="16">
        <v>40135</v>
      </c>
      <c r="AU8" s="16">
        <v>40135</v>
      </c>
      <c r="AV8" s="16">
        <v>40148</v>
      </c>
      <c r="AW8" s="16">
        <v>40227</v>
      </c>
      <c r="AX8" s="16">
        <v>40494</v>
      </c>
      <c r="AY8" s="16">
        <v>40494</v>
      </c>
      <c r="AZ8" s="214">
        <v>40746</v>
      </c>
      <c r="BA8" s="214">
        <v>40746</v>
      </c>
      <c r="BB8" s="214">
        <v>40746</v>
      </c>
      <c r="BC8" s="214">
        <v>40746</v>
      </c>
      <c r="BD8" s="214">
        <v>40903</v>
      </c>
      <c r="BE8" s="214">
        <v>40903</v>
      </c>
      <c r="BF8" s="214">
        <v>41173</v>
      </c>
      <c r="BG8" s="214">
        <v>41173</v>
      </c>
      <c r="BH8" s="214">
        <v>41173</v>
      </c>
      <c r="BI8" s="214">
        <v>41359</v>
      </c>
      <c r="BJ8" s="214">
        <v>41505</v>
      </c>
      <c r="BK8" s="214">
        <v>41530</v>
      </c>
      <c r="BL8" s="214">
        <v>41597</v>
      </c>
      <c r="BM8" s="214">
        <v>41596</v>
      </c>
      <c r="BN8" s="214">
        <v>41596</v>
      </c>
      <c r="BO8" s="214">
        <v>41597</v>
      </c>
      <c r="BP8" s="214">
        <v>41649</v>
      </c>
      <c r="BQ8" s="214">
        <v>41718</v>
      </c>
      <c r="BR8" s="214">
        <v>41789</v>
      </c>
      <c r="BS8" s="214">
        <v>41789</v>
      </c>
      <c r="BT8" s="214">
        <v>41885</v>
      </c>
      <c r="BU8" s="214">
        <v>41941</v>
      </c>
      <c r="BV8" s="214">
        <v>41975</v>
      </c>
      <c r="BW8" s="214">
        <v>41975</v>
      </c>
      <c r="BX8" s="214">
        <v>41976</v>
      </c>
      <c r="BY8" s="214">
        <v>42076</v>
      </c>
      <c r="BZ8" s="214">
        <v>42089</v>
      </c>
      <c r="CA8" s="214">
        <v>42248</v>
      </c>
      <c r="CB8" s="16">
        <v>38616</v>
      </c>
      <c r="CC8" s="16">
        <v>39234</v>
      </c>
      <c r="CD8" s="16">
        <v>39234</v>
      </c>
      <c r="CE8" s="16">
        <v>39479</v>
      </c>
      <c r="CF8" s="16">
        <v>39479</v>
      </c>
      <c r="CG8" s="214">
        <v>39995</v>
      </c>
      <c r="CH8" s="16">
        <v>40513</v>
      </c>
      <c r="CI8" s="16">
        <v>40627</v>
      </c>
      <c r="CJ8" s="214">
        <v>40903</v>
      </c>
      <c r="CK8" s="214">
        <v>40996</v>
      </c>
      <c r="CL8" s="214">
        <v>41789</v>
      </c>
      <c r="CM8" s="214">
        <v>41883</v>
      </c>
      <c r="CN8" s="214">
        <v>41927</v>
      </c>
      <c r="CO8" s="214">
        <v>41975</v>
      </c>
      <c r="CP8" s="214">
        <v>42013</v>
      </c>
      <c r="CQ8" s="214">
        <v>42248</v>
      </c>
      <c r="CR8" s="16">
        <v>38838</v>
      </c>
      <c r="CS8" s="16">
        <v>38565</v>
      </c>
      <c r="CT8" s="16">
        <v>38625</v>
      </c>
      <c r="CU8" s="16">
        <v>41505</v>
      </c>
      <c r="CV8" s="312">
        <v>41747</v>
      </c>
      <c r="CW8" s="17"/>
      <c r="CX8" s="264"/>
      <c r="CZ8" s="19"/>
    </row>
    <row r="9" spans="2:110" s="27" customFormat="1" ht="16.5" customHeight="1">
      <c r="B9" s="575" t="s">
        <v>37</v>
      </c>
      <c r="C9" s="20" t="s">
        <v>2</v>
      </c>
      <c r="D9" s="21">
        <f t="shared" ref="D9:AE9" si="16">ROUNDDOWN(D69/1000000,0)</f>
        <v>5940</v>
      </c>
      <c r="E9" s="21">
        <f t="shared" si="16"/>
        <v>4450</v>
      </c>
      <c r="F9" s="21">
        <f t="shared" si="16"/>
        <v>3680</v>
      </c>
      <c r="G9" s="21">
        <f t="shared" si="16"/>
        <v>2533</v>
      </c>
      <c r="H9" s="21">
        <f t="shared" si="16"/>
        <v>2450</v>
      </c>
      <c r="I9" s="21">
        <f t="shared" si="16"/>
        <v>2270</v>
      </c>
      <c r="J9" s="21">
        <f t="shared" si="16"/>
        <v>1950</v>
      </c>
      <c r="K9" s="21">
        <f t="shared" si="16"/>
        <v>5950</v>
      </c>
      <c r="L9" s="21">
        <f t="shared" si="16"/>
        <v>2252</v>
      </c>
      <c r="M9" s="21">
        <f t="shared" si="16"/>
        <v>5300</v>
      </c>
      <c r="N9" s="21">
        <f t="shared" si="16"/>
        <v>4640</v>
      </c>
      <c r="O9" s="21">
        <f t="shared" si="16"/>
        <v>3460</v>
      </c>
      <c r="P9" s="21">
        <f t="shared" si="16"/>
        <v>2780</v>
      </c>
      <c r="Q9" s="21">
        <f t="shared" si="16"/>
        <v>3728</v>
      </c>
      <c r="R9" s="21">
        <f t="shared" si="16"/>
        <v>2520</v>
      </c>
      <c r="S9" s="21">
        <f t="shared" si="16"/>
        <v>1580</v>
      </c>
      <c r="T9" s="21">
        <f t="shared" si="16"/>
        <v>2350</v>
      </c>
      <c r="U9" s="21">
        <f t="shared" si="16"/>
        <v>2950</v>
      </c>
      <c r="V9" s="21">
        <f t="shared" si="16"/>
        <v>4200</v>
      </c>
      <c r="W9" s="21">
        <f t="shared" si="16"/>
        <v>1400</v>
      </c>
      <c r="X9" s="21">
        <f t="shared" si="16"/>
        <v>6090</v>
      </c>
      <c r="Y9" s="21">
        <f t="shared" si="16"/>
        <v>2000</v>
      </c>
      <c r="Z9" s="21">
        <f t="shared" si="16"/>
        <v>1305</v>
      </c>
      <c r="AA9" s="21">
        <f t="shared" si="16"/>
        <v>1155</v>
      </c>
      <c r="AB9" s="21">
        <f t="shared" si="16"/>
        <v>6400</v>
      </c>
      <c r="AC9" s="21">
        <f t="shared" si="16"/>
        <v>1500</v>
      </c>
      <c r="AD9" s="21">
        <f t="shared" si="16"/>
        <v>4400</v>
      </c>
      <c r="AE9" s="21">
        <f t="shared" si="16"/>
        <v>9850</v>
      </c>
      <c r="AF9" s="21">
        <f t="shared" ref="AF9:CB9" si="17">ROUNDDOWN(AF69/1000000,0)</f>
        <v>2300</v>
      </c>
      <c r="AG9" s="21">
        <f t="shared" si="17"/>
        <v>3300</v>
      </c>
      <c r="AH9" s="21">
        <f t="shared" si="17"/>
        <v>7600</v>
      </c>
      <c r="AI9" s="21">
        <f t="shared" si="17"/>
        <v>5800</v>
      </c>
      <c r="AJ9" s="21">
        <f t="shared" si="17"/>
        <v>3760</v>
      </c>
      <c r="AK9" s="21">
        <f t="shared" si="17"/>
        <v>2400</v>
      </c>
      <c r="AL9" s="21">
        <f t="shared" si="17"/>
        <v>2310</v>
      </c>
      <c r="AM9" s="21">
        <f t="shared" si="17"/>
        <v>1380</v>
      </c>
      <c r="AN9" s="21">
        <f t="shared" si="17"/>
        <v>2110</v>
      </c>
      <c r="AO9" s="21">
        <f t="shared" si="17"/>
        <v>2760</v>
      </c>
      <c r="AP9" s="21">
        <f t="shared" si="17"/>
        <v>1951</v>
      </c>
      <c r="AQ9" s="21">
        <f t="shared" si="17"/>
        <v>1864</v>
      </c>
      <c r="AR9" s="21">
        <f t="shared" si="17"/>
        <v>10250</v>
      </c>
      <c r="AS9" s="21">
        <f t="shared" si="17"/>
        <v>2200</v>
      </c>
      <c r="AT9" s="21">
        <f t="shared" si="17"/>
        <v>3080</v>
      </c>
      <c r="AU9" s="21">
        <f t="shared" si="17"/>
        <v>2620</v>
      </c>
      <c r="AV9" s="21">
        <f t="shared" si="17"/>
        <v>2010</v>
      </c>
      <c r="AW9" s="21">
        <f t="shared" si="17"/>
        <v>6800</v>
      </c>
      <c r="AX9" s="21">
        <f t="shared" si="17"/>
        <v>4300</v>
      </c>
      <c r="AY9" s="21">
        <f t="shared" si="17"/>
        <v>4000</v>
      </c>
      <c r="AZ9" s="235">
        <f t="shared" si="17"/>
        <v>4670</v>
      </c>
      <c r="BA9" s="235">
        <f t="shared" si="17"/>
        <v>4590</v>
      </c>
      <c r="BB9" s="235">
        <f t="shared" si="17"/>
        <v>2710</v>
      </c>
      <c r="BC9" s="235">
        <f t="shared" si="17"/>
        <v>2300</v>
      </c>
      <c r="BD9" s="235">
        <f t="shared" si="17"/>
        <v>11270</v>
      </c>
      <c r="BE9" s="235">
        <f t="shared" si="17"/>
        <v>1267</v>
      </c>
      <c r="BF9" s="235">
        <f t="shared" ref="BF9:BG9" si="18">ROUNDDOWN(BF69/1000000,0)</f>
        <v>6120</v>
      </c>
      <c r="BG9" s="235">
        <f t="shared" si="18"/>
        <v>2800</v>
      </c>
      <c r="BH9" s="235">
        <f t="shared" ref="BH9:BK9" si="19">ROUNDDOWN(BH69/1000000,0)</f>
        <v>1880</v>
      </c>
      <c r="BI9" s="235">
        <f t="shared" ref="BI9:BJ9" si="20">ROUNDDOWN(BI69/1000000,0)</f>
        <v>2020</v>
      </c>
      <c r="BJ9" s="235">
        <f t="shared" si="20"/>
        <v>2200</v>
      </c>
      <c r="BK9" s="235">
        <f t="shared" si="19"/>
        <v>1900</v>
      </c>
      <c r="BL9" s="235">
        <f t="shared" ref="BL9:BM9" si="21">ROUNDDOWN(BL69/1000000,0)</f>
        <v>5250</v>
      </c>
      <c r="BM9" s="235">
        <f t="shared" si="21"/>
        <v>3900</v>
      </c>
      <c r="BN9" s="235">
        <f t="shared" ref="BN9:BQ9" si="22">ROUNDDOWN(BN69/1000000,0)</f>
        <v>3180</v>
      </c>
      <c r="BO9" s="235">
        <f t="shared" si="22"/>
        <v>2600</v>
      </c>
      <c r="BP9" s="235">
        <f t="shared" si="22"/>
        <v>4350</v>
      </c>
      <c r="BQ9" s="235">
        <f t="shared" si="22"/>
        <v>12000</v>
      </c>
      <c r="BR9" s="235">
        <f t="shared" ref="BR9:BT9" si="23">ROUNDDOWN(BR69/1000000,0)</f>
        <v>8666</v>
      </c>
      <c r="BS9" s="235">
        <f t="shared" si="23"/>
        <v>3650</v>
      </c>
      <c r="BT9" s="235">
        <f t="shared" si="23"/>
        <v>1934</v>
      </c>
      <c r="BU9" s="235">
        <f t="shared" ref="BU9:BZ9" si="24">ROUNDDOWN(BU69/1000000,0)</f>
        <v>7210</v>
      </c>
      <c r="BV9" s="235">
        <f t="shared" si="24"/>
        <v>2750</v>
      </c>
      <c r="BW9" s="235">
        <f t="shared" si="24"/>
        <v>2200</v>
      </c>
      <c r="BX9" s="235">
        <f t="shared" si="24"/>
        <v>1750</v>
      </c>
      <c r="BY9" s="235">
        <f t="shared" si="24"/>
        <v>3600</v>
      </c>
      <c r="BZ9" s="235">
        <f t="shared" si="24"/>
        <v>3350</v>
      </c>
      <c r="CA9" s="235">
        <f t="shared" ref="CA9" si="25">ROUNDDOWN(CA69/1000000,0)</f>
        <v>3950</v>
      </c>
      <c r="CB9" s="21">
        <f t="shared" si="17"/>
        <v>5570</v>
      </c>
      <c r="CC9" s="21">
        <f t="shared" ref="CC9:CK9" si="26">ROUNDDOWN(CC69/1000000,0)</f>
        <v>5400</v>
      </c>
      <c r="CD9" s="21">
        <f t="shared" si="26"/>
        <v>2100</v>
      </c>
      <c r="CE9" s="21">
        <f t="shared" si="26"/>
        <v>4900</v>
      </c>
      <c r="CF9" s="21">
        <f t="shared" si="26"/>
        <v>2220</v>
      </c>
      <c r="CG9" s="21">
        <f t="shared" si="26"/>
        <v>7550</v>
      </c>
      <c r="CH9" s="21">
        <f t="shared" si="26"/>
        <v>2870</v>
      </c>
      <c r="CI9" s="21">
        <f t="shared" si="26"/>
        <v>2005</v>
      </c>
      <c r="CJ9" s="235">
        <f t="shared" si="26"/>
        <v>7327</v>
      </c>
      <c r="CK9" s="235">
        <f t="shared" si="26"/>
        <v>2770</v>
      </c>
      <c r="CL9" s="235">
        <f t="shared" ref="CL9:CN9" si="27">ROUNDDOWN(CL69/1000000,0)</f>
        <v>2350</v>
      </c>
      <c r="CM9" s="235">
        <f t="shared" si="27"/>
        <v>1300</v>
      </c>
      <c r="CN9" s="235">
        <f t="shared" si="27"/>
        <v>13000</v>
      </c>
      <c r="CO9" s="235">
        <f t="shared" ref="CO9:CP9" si="28">ROUNDDOWN(CO69/1000000,0)</f>
        <v>2200</v>
      </c>
      <c r="CP9" s="235">
        <f t="shared" si="28"/>
        <v>5900</v>
      </c>
      <c r="CQ9" s="235">
        <f t="shared" ref="CQ9" si="29">ROUNDDOWN(CQ69/1000000,0)</f>
        <v>4550</v>
      </c>
      <c r="CR9" s="21">
        <f>ROUNDDOWN(CR69/1000000,0)</f>
        <v>5353</v>
      </c>
      <c r="CS9" s="21">
        <f t="shared" ref="CS9" si="30">ROUNDDOWN(CS69/1000000,0)</f>
        <v>9900</v>
      </c>
      <c r="CT9" s="22">
        <f>ROUNDDOWN(CT69/1000000,0)</f>
        <v>2479</v>
      </c>
      <c r="CU9" s="21">
        <f>ROUNDDOWN(CU69/1000000,0)</f>
        <v>9800</v>
      </c>
      <c r="CV9" s="22">
        <f t="shared" ref="CV9" si="31">ROUNDDOWN(CV69/1000000,0)</f>
        <v>2880</v>
      </c>
      <c r="CW9" s="23">
        <f>ROUNDDOWN(CW69/1000000,0)</f>
        <v>388371</v>
      </c>
      <c r="CX9" s="265"/>
      <c r="CY9" s="24"/>
      <c r="CZ9" s="25"/>
      <c r="DA9" s="26"/>
      <c r="DB9" s="26"/>
      <c r="DC9" s="26"/>
      <c r="DD9" s="26"/>
      <c r="DE9" s="26"/>
      <c r="DF9" s="26"/>
    </row>
    <row r="10" spans="2:110" s="33" customFormat="1" ht="16.5" customHeight="1">
      <c r="B10" s="576"/>
      <c r="C10" s="28" t="s">
        <v>23</v>
      </c>
      <c r="D10" s="29">
        <f t="shared" ref="D10:AE10" si="32">D70</f>
        <v>1.5294643899131854E-2</v>
      </c>
      <c r="E10" s="29">
        <f t="shared" si="32"/>
        <v>1.1458108644972518E-2</v>
      </c>
      <c r="F10" s="29">
        <f t="shared" si="32"/>
        <v>9.4754696210109807E-3</v>
      </c>
      <c r="G10" s="29">
        <f>G70</f>
        <v>6.5221099320708735E-3</v>
      </c>
      <c r="H10" s="29">
        <f t="shared" si="32"/>
        <v>6.3083968944230712E-3</v>
      </c>
      <c r="I10" s="29">
        <f t="shared" si="32"/>
        <v>5.8449228368736214E-3</v>
      </c>
      <c r="J10" s="29">
        <f t="shared" si="32"/>
        <v>5.0209689567857095E-3</v>
      </c>
      <c r="K10" s="29">
        <f t="shared" si="32"/>
        <v>1.5320392457884602E-2</v>
      </c>
      <c r="L10" s="29">
        <f t="shared" si="32"/>
        <v>5.7993478878812588E-3</v>
      </c>
      <c r="M10" s="29">
        <f t="shared" si="32"/>
        <v>1.3646736138956032E-2</v>
      </c>
      <c r="N10" s="29">
        <f t="shared" si="32"/>
        <v>1.1947331261274714E-2</v>
      </c>
      <c r="O10" s="29">
        <f t="shared" si="32"/>
        <v>8.9090013284505408E-3</v>
      </c>
      <c r="P10" s="29">
        <f t="shared" si="32"/>
        <v>7.1580993332637302E-3</v>
      </c>
      <c r="Q10" s="29">
        <f t="shared" si="32"/>
        <v>9.5990627030241669E-3</v>
      </c>
      <c r="R10" s="29">
        <f t="shared" si="32"/>
        <v>6.4886368056923018E-3</v>
      </c>
      <c r="S10" s="29">
        <f t="shared" si="32"/>
        <v>4.068272282934062E-3</v>
      </c>
      <c r="T10" s="29">
        <f t="shared" si="32"/>
        <v>6.0509113068955992E-3</v>
      </c>
      <c r="U10" s="29">
        <f t="shared" si="32"/>
        <v>7.5958248320604329E-3</v>
      </c>
      <c r="V10" s="29">
        <f t="shared" si="32"/>
        <v>1.0814394676153836E-2</v>
      </c>
      <c r="W10" s="29">
        <f t="shared" si="32"/>
        <v>3.6047982253846122E-3</v>
      </c>
      <c r="X10" s="29">
        <f t="shared" si="32"/>
        <v>1.5680872280423062E-2</v>
      </c>
      <c r="Y10" s="29">
        <f t="shared" si="32"/>
        <v>5.1497117505494459E-3</v>
      </c>
      <c r="Z10" s="29">
        <f t="shared" si="32"/>
        <v>3.3601869172335133E-3</v>
      </c>
      <c r="AA10" s="29">
        <f t="shared" si="32"/>
        <v>2.9739585359423049E-3</v>
      </c>
      <c r="AB10" s="29">
        <f t="shared" si="32"/>
        <v>1.6479077601758228E-2</v>
      </c>
      <c r="AC10" s="29">
        <f t="shared" si="32"/>
        <v>3.8622838129120846E-3</v>
      </c>
      <c r="AD10" s="29">
        <f t="shared" si="32"/>
        <v>1.1329365851208782E-2</v>
      </c>
      <c r="AE10" s="29">
        <f t="shared" si="32"/>
        <v>2.5362330371456021E-2</v>
      </c>
      <c r="AF10" s="29">
        <f t="shared" ref="AF10:CB10" si="33">AF70</f>
        <v>5.9221685131318627E-3</v>
      </c>
      <c r="AG10" s="29">
        <f t="shared" si="33"/>
        <v>8.4970243884065853E-3</v>
      </c>
      <c r="AH10" s="29">
        <f t="shared" si="33"/>
        <v>1.9568904652087896E-2</v>
      </c>
      <c r="AI10" s="29">
        <f t="shared" si="33"/>
        <v>1.4934164076593393E-2</v>
      </c>
      <c r="AJ10" s="29">
        <f t="shared" si="33"/>
        <v>9.6814580910329576E-3</v>
      </c>
      <c r="AK10" s="29">
        <f t="shared" si="33"/>
        <v>6.1796541006593347E-3</v>
      </c>
      <c r="AL10" s="29">
        <f t="shared" si="33"/>
        <v>5.9479170718846099E-3</v>
      </c>
      <c r="AM10" s="29">
        <f t="shared" si="33"/>
        <v>3.5533011078791176E-3</v>
      </c>
      <c r="AN10" s="29">
        <f t="shared" si="33"/>
        <v>5.4329458968296659E-3</v>
      </c>
      <c r="AO10" s="29">
        <f t="shared" si="33"/>
        <v>7.1066022157582351E-3</v>
      </c>
      <c r="AP10" s="29">
        <f t="shared" si="33"/>
        <v>5.0235438126609846E-3</v>
      </c>
      <c r="AQ10" s="29">
        <f t="shared" si="33"/>
        <v>4.801596385924054E-3</v>
      </c>
      <c r="AR10" s="29">
        <f t="shared" si="33"/>
        <v>2.6392272721565909E-2</v>
      </c>
      <c r="AS10" s="29">
        <f t="shared" si="33"/>
        <v>5.6646829256043908E-3</v>
      </c>
      <c r="AT10" s="29">
        <f t="shared" si="33"/>
        <v>7.9305560958461471E-3</v>
      </c>
      <c r="AU10" s="29">
        <f t="shared" si="33"/>
        <v>6.7461223932197738E-3</v>
      </c>
      <c r="AV10" s="29">
        <f t="shared" si="33"/>
        <v>5.175460309302193E-3</v>
      </c>
      <c r="AW10" s="29">
        <f t="shared" si="33"/>
        <v>1.7509019951868116E-2</v>
      </c>
      <c r="AX10" s="29">
        <f t="shared" si="33"/>
        <v>1.1071880263681309E-2</v>
      </c>
      <c r="AY10" s="29">
        <f t="shared" si="33"/>
        <v>1.0299423501098892E-2</v>
      </c>
      <c r="AZ10" s="202">
        <f t="shared" si="33"/>
        <v>1.2024576937532956E-2</v>
      </c>
      <c r="BA10" s="202">
        <f t="shared" si="33"/>
        <v>1.1818588467510979E-2</v>
      </c>
      <c r="BB10" s="202">
        <f t="shared" si="33"/>
        <v>6.9778594219944996E-3</v>
      </c>
      <c r="BC10" s="202">
        <f t="shared" si="33"/>
        <v>5.9221685131318627E-3</v>
      </c>
      <c r="BD10" s="202">
        <f t="shared" si="33"/>
        <v>2.9018625714346127E-2</v>
      </c>
      <c r="BE10" s="202">
        <f t="shared" si="33"/>
        <v>3.2623423939730739E-3</v>
      </c>
      <c r="BF10" s="202">
        <f t="shared" ref="BF10:BG10" si="34">BF70</f>
        <v>1.5758117956681306E-2</v>
      </c>
      <c r="BG10" s="202">
        <f t="shared" si="34"/>
        <v>7.2095964507692244E-3</v>
      </c>
      <c r="BH10" s="202">
        <f t="shared" ref="BH10:BK10" si="35">BH70</f>
        <v>4.8407290455164788E-3</v>
      </c>
      <c r="BI10" s="202">
        <f t="shared" ref="BI10:BJ10" si="36">BI70</f>
        <v>5.2012088680549401E-3</v>
      </c>
      <c r="BJ10" s="202">
        <f t="shared" si="36"/>
        <v>5.6646829256043908E-3</v>
      </c>
      <c r="BK10" s="202">
        <f t="shared" si="35"/>
        <v>4.8922261630219739E-3</v>
      </c>
      <c r="BL10" s="202">
        <f t="shared" ref="BL10:BM10" si="37">BL70</f>
        <v>1.3517993345192296E-2</v>
      </c>
      <c r="BM10" s="202">
        <f t="shared" si="37"/>
        <v>1.0041937913571419E-2</v>
      </c>
      <c r="BN10" s="202">
        <f t="shared" ref="BN10:BQ10" si="38">BN70</f>
        <v>8.1880416833736182E-3</v>
      </c>
      <c r="BO10" s="202">
        <f t="shared" si="38"/>
        <v>6.6946252757142796E-3</v>
      </c>
      <c r="BP10" s="202">
        <f t="shared" si="38"/>
        <v>1.1200623057445045E-2</v>
      </c>
      <c r="BQ10" s="202">
        <f t="shared" si="38"/>
        <v>3.0898270503296677E-2</v>
      </c>
      <c r="BR10" s="202">
        <f t="shared" ref="BR10:BT10" si="39">BR70</f>
        <v>2.2314988443068385E-2</v>
      </c>
      <c r="BS10" s="202">
        <f t="shared" si="39"/>
        <v>9.3982239447527385E-3</v>
      </c>
      <c r="BT10" s="202">
        <f t="shared" si="39"/>
        <v>4.9797712627813141E-3</v>
      </c>
      <c r="BU10" s="202">
        <f t="shared" ref="BU10:BZ10" si="40">BU70</f>
        <v>1.8564710860730752E-2</v>
      </c>
      <c r="BV10" s="202">
        <f t="shared" si="40"/>
        <v>7.080853657005488E-3</v>
      </c>
      <c r="BW10" s="202">
        <f t="shared" si="40"/>
        <v>5.6646829256043908E-3</v>
      </c>
      <c r="BX10" s="202">
        <f t="shared" si="40"/>
        <v>4.5059977817307655E-3</v>
      </c>
      <c r="BY10" s="202">
        <f t="shared" si="40"/>
        <v>9.2694811509890021E-3</v>
      </c>
      <c r="BZ10" s="202">
        <f t="shared" si="40"/>
        <v>8.6257671821703217E-3</v>
      </c>
      <c r="CA10" s="202">
        <f t="shared" ref="CA10" si="41">CA70</f>
        <v>1.0170680707335155E-2</v>
      </c>
      <c r="CB10" s="29">
        <f t="shared" si="33"/>
        <v>1.4341947225280207E-2</v>
      </c>
      <c r="CC10" s="29">
        <f t="shared" ref="CC10:CK10" si="42">CC70</f>
        <v>1.3904221726483503E-2</v>
      </c>
      <c r="CD10" s="29">
        <f t="shared" si="42"/>
        <v>5.4071973380769179E-3</v>
      </c>
      <c r="CE10" s="29">
        <f t="shared" si="42"/>
        <v>1.2616793788846142E-2</v>
      </c>
      <c r="CF10" s="29">
        <f t="shared" si="42"/>
        <v>5.716180043109885E-3</v>
      </c>
      <c r="CG10" s="29">
        <f t="shared" si="42"/>
        <v>1.9440161858324159E-2</v>
      </c>
      <c r="CH10" s="29">
        <f t="shared" si="42"/>
        <v>7.3898363620384551E-3</v>
      </c>
      <c r="CI10" s="29">
        <f t="shared" si="42"/>
        <v>5.1625860299258199E-3</v>
      </c>
      <c r="CJ10" s="202">
        <f t="shared" si="42"/>
        <v>1.8865968998137896E-2</v>
      </c>
      <c r="CK10" s="202">
        <f t="shared" si="42"/>
        <v>7.1323507745109822E-3</v>
      </c>
      <c r="CL10" s="202">
        <f t="shared" ref="CL10:CN10" si="43">CL70</f>
        <v>6.0509113068955992E-3</v>
      </c>
      <c r="CM10" s="202">
        <f t="shared" si="43"/>
        <v>3.3473126378571398E-3</v>
      </c>
      <c r="CN10" s="202">
        <f t="shared" si="43"/>
        <v>3.3473126378571395E-2</v>
      </c>
      <c r="CO10" s="202">
        <f t="shared" ref="CO10:CP10" si="44">CO70</f>
        <v>5.6646829256043908E-3</v>
      </c>
      <c r="CP10" s="202">
        <f t="shared" si="44"/>
        <v>1.5191649664120866E-2</v>
      </c>
      <c r="CQ10" s="202">
        <f t="shared" ref="CQ10" si="45">CQ70</f>
        <v>1.1715594232499989E-2</v>
      </c>
      <c r="CR10" s="29">
        <f>CR70</f>
        <v>1.3783203500345592E-2</v>
      </c>
      <c r="CS10" s="29">
        <f t="shared" ref="CS10:CW10" si="46">CS70</f>
        <v>2.5491073165219758E-2</v>
      </c>
      <c r="CT10" s="29">
        <f>CT70</f>
        <v>6.3847413711249669E-3</v>
      </c>
      <c r="CU10" s="29">
        <f>CU70</f>
        <v>2.5233587577692285E-2</v>
      </c>
      <c r="CV10" s="50">
        <f t="shared" ref="CV10" si="47">CV70</f>
        <v>7.4155849207912022E-3</v>
      </c>
      <c r="CW10" s="30">
        <f t="shared" si="46"/>
        <v>1.0000000000000007</v>
      </c>
      <c r="CX10" s="266"/>
      <c r="CY10" s="31"/>
      <c r="CZ10" s="3"/>
      <c r="DA10" s="32"/>
      <c r="DB10" s="32"/>
      <c r="DC10" s="32"/>
      <c r="DD10" s="32"/>
      <c r="DE10" s="32"/>
      <c r="DF10" s="32"/>
    </row>
    <row r="11" spans="2:110" s="27" customFormat="1" ht="16.5" customHeight="1">
      <c r="B11" s="576"/>
      <c r="C11" s="34" t="s">
        <v>29</v>
      </c>
      <c r="D11" s="35">
        <f t="shared" ref="D11:AE11" si="48">ROUNDDOWN((D71+D108)/1000000,0)</f>
        <v>5905</v>
      </c>
      <c r="E11" s="35">
        <f t="shared" si="48"/>
        <v>4152</v>
      </c>
      <c r="F11" s="35">
        <f t="shared" si="48"/>
        <v>3329</v>
      </c>
      <c r="G11" s="35">
        <f t="shared" si="48"/>
        <v>2373</v>
      </c>
      <c r="H11" s="35">
        <f t="shared" si="48"/>
        <v>2388</v>
      </c>
      <c r="I11" s="35">
        <f t="shared" si="48"/>
        <v>2211</v>
      </c>
      <c r="J11" s="35">
        <f t="shared" si="48"/>
        <v>1804</v>
      </c>
      <c r="K11" s="35">
        <f t="shared" si="48"/>
        <v>5584</v>
      </c>
      <c r="L11" s="35">
        <f t="shared" si="48"/>
        <v>2261</v>
      </c>
      <c r="M11" s="35">
        <f t="shared" si="48"/>
        <v>4877</v>
      </c>
      <c r="N11" s="35">
        <f t="shared" si="48"/>
        <v>4449</v>
      </c>
      <c r="O11" s="35">
        <f t="shared" si="48"/>
        <v>3090</v>
      </c>
      <c r="P11" s="35">
        <f t="shared" si="48"/>
        <v>2751</v>
      </c>
      <c r="Q11" s="35">
        <f t="shared" si="48"/>
        <v>3772</v>
      </c>
      <c r="R11" s="35">
        <f t="shared" si="48"/>
        <v>2294</v>
      </c>
      <c r="S11" s="35">
        <f t="shared" si="48"/>
        <v>1475</v>
      </c>
      <c r="T11" s="35">
        <f t="shared" si="48"/>
        <v>2294</v>
      </c>
      <c r="U11" s="35">
        <f t="shared" si="48"/>
        <v>3073</v>
      </c>
      <c r="V11" s="35">
        <f t="shared" si="48"/>
        <v>3914</v>
      </c>
      <c r="W11" s="35">
        <f t="shared" si="48"/>
        <v>1334</v>
      </c>
      <c r="X11" s="35">
        <f t="shared" si="48"/>
        <v>6049</v>
      </c>
      <c r="Y11" s="35">
        <f t="shared" si="48"/>
        <v>2060</v>
      </c>
      <c r="Z11" s="35">
        <f t="shared" si="48"/>
        <v>1176</v>
      </c>
      <c r="AA11" s="35">
        <f t="shared" si="48"/>
        <v>1223</v>
      </c>
      <c r="AB11" s="35">
        <f t="shared" si="48"/>
        <v>6450</v>
      </c>
      <c r="AC11" s="35">
        <f t="shared" si="48"/>
        <v>1537</v>
      </c>
      <c r="AD11" s="35">
        <f t="shared" si="48"/>
        <v>0</v>
      </c>
      <c r="AE11" s="35">
        <f t="shared" si="48"/>
        <v>0</v>
      </c>
      <c r="AF11" s="35">
        <f t="shared" ref="AF11:CB11" si="49">ROUNDDOWN((AF71+AF108)/1000000,0)</f>
        <v>2329</v>
      </c>
      <c r="AG11" s="35">
        <f t="shared" si="49"/>
        <v>3404</v>
      </c>
      <c r="AH11" s="35">
        <f t="shared" si="49"/>
        <v>7512</v>
      </c>
      <c r="AI11" s="35">
        <f t="shared" si="49"/>
        <v>5540</v>
      </c>
      <c r="AJ11" s="35">
        <f t="shared" si="49"/>
        <v>3612</v>
      </c>
      <c r="AK11" s="35">
        <f t="shared" si="49"/>
        <v>2379</v>
      </c>
      <c r="AL11" s="35">
        <f t="shared" si="49"/>
        <v>2258</v>
      </c>
      <c r="AM11" s="35">
        <f t="shared" si="49"/>
        <v>1347</v>
      </c>
      <c r="AN11" s="35">
        <f t="shared" si="49"/>
        <v>2103</v>
      </c>
      <c r="AO11" s="35">
        <f t="shared" si="49"/>
        <v>2885</v>
      </c>
      <c r="AP11" s="35">
        <f t="shared" si="49"/>
        <v>1907</v>
      </c>
      <c r="AQ11" s="35">
        <f t="shared" si="49"/>
        <v>1700</v>
      </c>
      <c r="AR11" s="35">
        <f t="shared" si="49"/>
        <v>9110</v>
      </c>
      <c r="AS11" s="35">
        <f t="shared" si="49"/>
        <v>2250</v>
      </c>
      <c r="AT11" s="35">
        <f t="shared" si="49"/>
        <v>3034</v>
      </c>
      <c r="AU11" s="35">
        <f t="shared" si="49"/>
        <v>2726</v>
      </c>
      <c r="AV11" s="35">
        <f t="shared" si="49"/>
        <v>1884</v>
      </c>
      <c r="AW11" s="35">
        <f t="shared" si="49"/>
        <v>6890</v>
      </c>
      <c r="AX11" s="35">
        <f t="shared" si="49"/>
        <v>4220</v>
      </c>
      <c r="AY11" s="35">
        <f t="shared" si="49"/>
        <v>3951</v>
      </c>
      <c r="AZ11" s="211">
        <f t="shared" si="49"/>
        <v>4577</v>
      </c>
      <c r="BA11" s="211">
        <f t="shared" si="49"/>
        <v>4779</v>
      </c>
      <c r="BB11" s="211">
        <f t="shared" si="49"/>
        <v>2764</v>
      </c>
      <c r="BC11" s="211">
        <f t="shared" si="49"/>
        <v>2139</v>
      </c>
      <c r="BD11" s="211">
        <f t="shared" si="49"/>
        <v>11164</v>
      </c>
      <c r="BE11" s="211">
        <f t="shared" si="49"/>
        <v>1304</v>
      </c>
      <c r="BF11" s="211">
        <f t="shared" ref="BF11:BG11" si="50">ROUNDDOWN((BF71+BF108)/1000000,0)</f>
        <v>5968</v>
      </c>
      <c r="BG11" s="211">
        <f t="shared" si="50"/>
        <v>2781</v>
      </c>
      <c r="BH11" s="211">
        <f t="shared" ref="BH11:BK11" si="51">ROUNDDOWN((BH71+BH108)/1000000,0)</f>
        <v>1873</v>
      </c>
      <c r="BI11" s="211">
        <f t="shared" ref="BI11:BJ11" si="52">ROUNDDOWN((BI71+BI108)/1000000,0)</f>
        <v>2199</v>
      </c>
      <c r="BJ11" s="211">
        <f t="shared" si="52"/>
        <v>2247</v>
      </c>
      <c r="BK11" s="211">
        <f t="shared" si="51"/>
        <v>1893</v>
      </c>
      <c r="BL11" s="211">
        <f t="shared" ref="BL11:BM11" si="53">ROUNDDOWN((BL71+BL108)/1000000,0)</f>
        <v>5284</v>
      </c>
      <c r="BM11" s="211">
        <f t="shared" si="53"/>
        <v>3787</v>
      </c>
      <c r="BN11" s="211">
        <f t="shared" ref="BN11:BQ11" si="54">ROUNDDOWN((BN71+BN108)/1000000,0)</f>
        <v>3165</v>
      </c>
      <c r="BO11" s="211">
        <f t="shared" si="54"/>
        <v>2572</v>
      </c>
      <c r="BP11" s="211">
        <f t="shared" si="54"/>
        <v>5020</v>
      </c>
      <c r="BQ11" s="211">
        <f t="shared" si="54"/>
        <v>11637</v>
      </c>
      <c r="BR11" s="211">
        <f t="shared" ref="BR11:BT11" si="55">ROUNDDOWN((BR71+BR108)/1000000,0)</f>
        <v>8412</v>
      </c>
      <c r="BS11" s="211">
        <f t="shared" si="55"/>
        <v>3651</v>
      </c>
      <c r="BT11" s="211">
        <f t="shared" si="55"/>
        <v>1992</v>
      </c>
      <c r="BU11" s="211">
        <f t="shared" ref="BU11:BZ11" si="56">ROUNDDOWN((BU71+BU108)/1000000,0)</f>
        <v>7237</v>
      </c>
      <c r="BV11" s="211">
        <f t="shared" si="56"/>
        <v>2757</v>
      </c>
      <c r="BW11" s="211">
        <f t="shared" si="56"/>
        <v>2219</v>
      </c>
      <c r="BX11" s="211">
        <f t="shared" si="56"/>
        <v>1750</v>
      </c>
      <c r="BY11" s="211">
        <f t="shared" si="56"/>
        <v>3613</v>
      </c>
      <c r="BZ11" s="211">
        <f t="shared" si="56"/>
        <v>3567</v>
      </c>
      <c r="CA11" s="211">
        <f t="shared" ref="CA11" si="57">ROUNDDOWN((CA71+CA108)/1000000,0)</f>
        <v>4003</v>
      </c>
      <c r="CB11" s="35">
        <f t="shared" si="49"/>
        <v>4196</v>
      </c>
      <c r="CC11" s="35">
        <f t="shared" ref="CC11:CH11" si="58">ROUNDDOWN((CC71+CC108)/1000000,0)</f>
        <v>5203</v>
      </c>
      <c r="CD11" s="35">
        <f t="shared" si="58"/>
        <v>2027</v>
      </c>
      <c r="CE11" s="35">
        <f t="shared" si="58"/>
        <v>4603</v>
      </c>
      <c r="CF11" s="35">
        <f t="shared" si="58"/>
        <v>2101</v>
      </c>
      <c r="CG11" s="35">
        <f t="shared" si="58"/>
        <v>6934</v>
      </c>
      <c r="CH11" s="35">
        <f t="shared" si="58"/>
        <v>2332</v>
      </c>
      <c r="CI11" s="35">
        <f t="shared" ref="CI11:CS11" si="59">ROUNDDOWN((CI71+CI108)/1000000,0)</f>
        <v>1974</v>
      </c>
      <c r="CJ11" s="211">
        <f>ROUNDDOWN((CJ71+CJ108)/1000000,0)</f>
        <v>8002</v>
      </c>
      <c r="CK11" s="211">
        <f>ROUNDDOWN((CK71+CK108)/1000000,0)</f>
        <v>2607</v>
      </c>
      <c r="CL11" s="211">
        <f t="shared" ref="CL11:CN11" si="60">ROUNDDOWN((CL71+CL108)/1000000,0)</f>
        <v>2364</v>
      </c>
      <c r="CM11" s="211">
        <f t="shared" si="60"/>
        <v>1384</v>
      </c>
      <c r="CN11" s="211">
        <f t="shared" si="60"/>
        <v>12858</v>
      </c>
      <c r="CO11" s="211">
        <f t="shared" ref="CO11:CP11" si="61">ROUNDDOWN((CO71+CO108)/1000000,0)</f>
        <v>2151</v>
      </c>
      <c r="CP11" s="211">
        <f t="shared" si="61"/>
        <v>6023</v>
      </c>
      <c r="CQ11" s="211">
        <f t="shared" ref="CQ11" si="62">ROUNDDOWN((CQ71+CQ108)/1000000,0)</f>
        <v>4606</v>
      </c>
      <c r="CR11" s="35">
        <f>ROUNDDOWN((CR71+CR108)/1000000,0)</f>
        <v>4623</v>
      </c>
      <c r="CS11" s="35">
        <f t="shared" si="59"/>
        <v>9396</v>
      </c>
      <c r="CT11" s="36">
        <f>ROUNDDOWN((CT71+CT108)/1000000,0)</f>
        <v>2474</v>
      </c>
      <c r="CU11" s="35">
        <f>ROUNDDOWN((CU71+CU108)/1000000,0)</f>
        <v>9684</v>
      </c>
      <c r="CV11" s="36">
        <f t="shared" ref="CV11" si="63">ROUNDDOWN((CV71+CV108)/1000000,0)</f>
        <v>2973</v>
      </c>
      <c r="CW11" s="37">
        <f>ROUNDDOWN((CW71+CW108)/1000000,0)</f>
        <v>365788</v>
      </c>
      <c r="CX11" s="265"/>
      <c r="CY11" s="24"/>
      <c r="CZ11" s="25"/>
      <c r="DA11" s="26"/>
      <c r="DB11" s="26"/>
      <c r="DC11" s="26"/>
      <c r="DD11" s="26"/>
      <c r="DE11" s="26"/>
      <c r="DF11" s="26"/>
    </row>
    <row r="12" spans="2:110" s="27" customFormat="1" ht="16.5" customHeight="1">
      <c r="B12" s="576"/>
      <c r="C12" s="38" t="s">
        <v>3</v>
      </c>
      <c r="D12" s="39">
        <f t="shared" ref="D12:AE12" si="64">ROUNDDOWN(D72/1000000,0)</f>
        <v>6710</v>
      </c>
      <c r="E12" s="39">
        <f t="shared" si="64"/>
        <v>4920</v>
      </c>
      <c r="F12" s="39">
        <f t="shared" si="64"/>
        <v>3230</v>
      </c>
      <c r="G12" s="39">
        <f t="shared" si="64"/>
        <v>2340</v>
      </c>
      <c r="H12" s="39">
        <f t="shared" si="64"/>
        <v>3040</v>
      </c>
      <c r="I12" s="39">
        <f t="shared" si="64"/>
        <v>2460</v>
      </c>
      <c r="J12" s="39">
        <f t="shared" si="64"/>
        <v>1620</v>
      </c>
      <c r="K12" s="39">
        <f t="shared" si="64"/>
        <v>4610</v>
      </c>
      <c r="L12" s="39">
        <f t="shared" si="64"/>
        <v>2060</v>
      </c>
      <c r="M12" s="39">
        <f t="shared" si="64"/>
        <v>4760</v>
      </c>
      <c r="N12" s="39">
        <f t="shared" si="64"/>
        <v>4720</v>
      </c>
      <c r="O12" s="39">
        <f t="shared" si="64"/>
        <v>3360</v>
      </c>
      <c r="P12" s="39">
        <f t="shared" si="64"/>
        <v>2530</v>
      </c>
      <c r="Q12" s="39">
        <f t="shared" si="64"/>
        <v>4470</v>
      </c>
      <c r="R12" s="39">
        <f t="shared" si="64"/>
        <v>2340</v>
      </c>
      <c r="S12" s="39">
        <f t="shared" si="64"/>
        <v>1270</v>
      </c>
      <c r="T12" s="39">
        <f t="shared" si="64"/>
        <v>2240</v>
      </c>
      <c r="U12" s="39">
        <f t="shared" si="64"/>
        <v>3700</v>
      </c>
      <c r="V12" s="39">
        <f t="shared" si="64"/>
        <v>3690</v>
      </c>
      <c r="W12" s="39">
        <f t="shared" si="64"/>
        <v>1110</v>
      </c>
      <c r="X12" s="39">
        <f t="shared" si="64"/>
        <v>4970</v>
      </c>
      <c r="Y12" s="39">
        <f t="shared" si="64"/>
        <v>1980</v>
      </c>
      <c r="Z12" s="39">
        <f t="shared" si="64"/>
        <v>1150</v>
      </c>
      <c r="AA12" s="39">
        <f t="shared" si="64"/>
        <v>1050</v>
      </c>
      <c r="AB12" s="39">
        <f t="shared" si="64"/>
        <v>6830</v>
      </c>
      <c r="AC12" s="39">
        <f t="shared" si="64"/>
        <v>1200</v>
      </c>
      <c r="AD12" s="39">
        <f t="shared" si="64"/>
        <v>0</v>
      </c>
      <c r="AE12" s="39">
        <f t="shared" si="64"/>
        <v>0</v>
      </c>
      <c r="AF12" s="39">
        <f t="shared" ref="AF12:CB12" si="65">ROUNDDOWN(AF72/1000000,0)</f>
        <v>2430</v>
      </c>
      <c r="AG12" s="39">
        <f t="shared" si="65"/>
        <v>2120</v>
      </c>
      <c r="AH12" s="39">
        <f t="shared" si="65"/>
        <v>7910</v>
      </c>
      <c r="AI12" s="39">
        <f t="shared" si="65"/>
        <v>4280</v>
      </c>
      <c r="AJ12" s="39">
        <f t="shared" si="65"/>
        <v>3060</v>
      </c>
      <c r="AK12" s="39">
        <f t="shared" si="65"/>
        <v>1710</v>
      </c>
      <c r="AL12" s="39">
        <f t="shared" si="65"/>
        <v>1900</v>
      </c>
      <c r="AM12" s="39">
        <f t="shared" si="65"/>
        <v>961</v>
      </c>
      <c r="AN12" s="39">
        <f t="shared" si="65"/>
        <v>1650</v>
      </c>
      <c r="AO12" s="39">
        <f t="shared" si="65"/>
        <v>2080</v>
      </c>
      <c r="AP12" s="39">
        <f t="shared" si="65"/>
        <v>1420</v>
      </c>
      <c r="AQ12" s="39">
        <f t="shared" si="65"/>
        <v>1490</v>
      </c>
      <c r="AR12" s="39">
        <f t="shared" si="65"/>
        <v>8470</v>
      </c>
      <c r="AS12" s="39">
        <f t="shared" si="65"/>
        <v>2080</v>
      </c>
      <c r="AT12" s="39">
        <f t="shared" si="65"/>
        <v>3360</v>
      </c>
      <c r="AU12" s="39">
        <f t="shared" si="65"/>
        <v>3020</v>
      </c>
      <c r="AV12" s="39">
        <f t="shared" si="65"/>
        <v>1980</v>
      </c>
      <c r="AW12" s="39">
        <f t="shared" si="65"/>
        <v>8010</v>
      </c>
      <c r="AX12" s="39">
        <f t="shared" si="65"/>
        <v>5480</v>
      </c>
      <c r="AY12" s="39">
        <f t="shared" si="65"/>
        <v>4530</v>
      </c>
      <c r="AZ12" s="236">
        <f t="shared" si="65"/>
        <v>5370</v>
      </c>
      <c r="BA12" s="236">
        <f t="shared" si="65"/>
        <v>4300</v>
      </c>
      <c r="BB12" s="236">
        <f t="shared" si="65"/>
        <v>3180</v>
      </c>
      <c r="BC12" s="236">
        <f t="shared" si="65"/>
        <v>2710</v>
      </c>
      <c r="BD12" s="236">
        <f t="shared" si="65"/>
        <v>12100</v>
      </c>
      <c r="BE12" s="236">
        <f t="shared" si="65"/>
        <v>1490</v>
      </c>
      <c r="BF12" s="236">
        <f t="shared" ref="BF12:BG12" si="66">ROUNDDOWN(BF72/1000000,0)</f>
        <v>7170</v>
      </c>
      <c r="BG12" s="236">
        <f t="shared" si="66"/>
        <v>3580</v>
      </c>
      <c r="BH12" s="236">
        <f t="shared" ref="BH12:BK12" si="67">ROUNDDOWN(BH72/1000000,0)</f>
        <v>2490</v>
      </c>
      <c r="BI12" s="236">
        <f t="shared" ref="BI12:BJ12" si="68">ROUNDDOWN(BI72/1000000,0)</f>
        <v>2720</v>
      </c>
      <c r="BJ12" s="236">
        <f t="shared" si="68"/>
        <v>2460</v>
      </c>
      <c r="BK12" s="236">
        <f t="shared" si="67"/>
        <v>2660</v>
      </c>
      <c r="BL12" s="236">
        <f t="shared" ref="BL12:BM12" si="69">ROUNDDOWN(BL72/1000000,0)</f>
        <v>5980</v>
      </c>
      <c r="BM12" s="236">
        <f t="shared" si="69"/>
        <v>4680</v>
      </c>
      <c r="BN12" s="236">
        <f t="shared" ref="BN12:BQ12" si="70">ROUNDDOWN(BN72/1000000,0)</f>
        <v>3360</v>
      </c>
      <c r="BO12" s="236">
        <f t="shared" si="70"/>
        <v>2980</v>
      </c>
      <c r="BP12" s="236">
        <f t="shared" si="70"/>
        <v>4890</v>
      </c>
      <c r="BQ12" s="236">
        <f t="shared" si="70"/>
        <v>13900</v>
      </c>
      <c r="BR12" s="236">
        <f t="shared" ref="BR12:BT12" si="71">ROUNDDOWN(BR72/1000000,0)</f>
        <v>9030</v>
      </c>
      <c r="BS12" s="236">
        <f t="shared" si="71"/>
        <v>4170</v>
      </c>
      <c r="BT12" s="236">
        <f t="shared" si="71"/>
        <v>2000</v>
      </c>
      <c r="BU12" s="236">
        <f t="shared" ref="BU12:BZ12" si="72">ROUNDDOWN(BU72/1000000,0)</f>
        <v>8070</v>
      </c>
      <c r="BV12" s="236">
        <f t="shared" si="72"/>
        <v>2980</v>
      </c>
      <c r="BW12" s="236">
        <f t="shared" si="72"/>
        <v>2290</v>
      </c>
      <c r="BX12" s="236">
        <f t="shared" si="72"/>
        <v>2380</v>
      </c>
      <c r="BY12" s="236">
        <f t="shared" si="72"/>
        <v>3650</v>
      </c>
      <c r="BZ12" s="236">
        <f t="shared" si="72"/>
        <v>3594</v>
      </c>
      <c r="CA12" s="236">
        <f t="shared" ref="CA12" si="73">ROUNDDOWN(CA72/1000000,0)</f>
        <v>4140</v>
      </c>
      <c r="CB12" s="39">
        <f t="shared" si="65"/>
        <v>5140</v>
      </c>
      <c r="CC12" s="39">
        <f t="shared" ref="CC12:CW12" si="74">ROUNDDOWN(CC72/1000000,0)</f>
        <v>5270</v>
      </c>
      <c r="CD12" s="39">
        <f t="shared" si="74"/>
        <v>1660</v>
      </c>
      <c r="CE12" s="39">
        <f t="shared" si="74"/>
        <v>3730</v>
      </c>
      <c r="CF12" s="39">
        <f t="shared" si="74"/>
        <v>1610</v>
      </c>
      <c r="CG12" s="39">
        <f t="shared" si="74"/>
        <v>5250</v>
      </c>
      <c r="CH12" s="39">
        <f t="shared" si="74"/>
        <v>2570</v>
      </c>
      <c r="CI12" s="39">
        <f t="shared" si="74"/>
        <v>2080</v>
      </c>
      <c r="CJ12" s="236">
        <f t="shared" si="74"/>
        <v>8250</v>
      </c>
      <c r="CK12" s="236">
        <f t="shared" si="74"/>
        <v>3690</v>
      </c>
      <c r="CL12" s="236">
        <f t="shared" ref="CL12:CN12" si="75">ROUNDDOWN(CL72/1000000,0)</f>
        <v>2480</v>
      </c>
      <c r="CM12" s="236">
        <f t="shared" si="75"/>
        <v>1480</v>
      </c>
      <c r="CN12" s="236">
        <f t="shared" si="75"/>
        <v>13100</v>
      </c>
      <c r="CO12" s="236">
        <f t="shared" ref="CO12:CP12" si="76">ROUNDDOWN(CO72/1000000,0)</f>
        <v>2690</v>
      </c>
      <c r="CP12" s="236">
        <f t="shared" si="76"/>
        <v>7450</v>
      </c>
      <c r="CQ12" s="236">
        <f t="shared" ref="CQ12" si="77">ROUNDDOWN(CQ72/1000000,0)</f>
        <v>4830</v>
      </c>
      <c r="CR12" s="39">
        <f t="shared" si="74"/>
        <v>4900</v>
      </c>
      <c r="CS12" s="39">
        <f t="shared" si="74"/>
        <v>10500</v>
      </c>
      <c r="CT12" s="40">
        <f t="shared" ref="CT12" si="78">ROUNDDOWN(CT72/1000000,0)</f>
        <v>2110</v>
      </c>
      <c r="CU12" s="39">
        <f t="shared" si="74"/>
        <v>11900</v>
      </c>
      <c r="CV12" s="40">
        <f t="shared" ref="CV12" si="79">ROUNDDOWN(CV72/1000000,0)</f>
        <v>3190</v>
      </c>
      <c r="CW12" s="41">
        <f t="shared" si="74"/>
        <v>382505</v>
      </c>
      <c r="CX12" s="265"/>
      <c r="CY12" s="24"/>
      <c r="CZ12" s="25"/>
      <c r="DA12" s="26"/>
      <c r="DB12" s="26"/>
      <c r="DC12" s="26"/>
      <c r="DD12" s="26"/>
      <c r="DE12" s="26"/>
      <c r="DF12" s="26"/>
    </row>
    <row r="13" spans="2:110" s="33" customFormat="1" ht="16.5" customHeight="1">
      <c r="B13" s="577"/>
      <c r="C13" s="42" t="s">
        <v>23</v>
      </c>
      <c r="D13" s="43">
        <f t="shared" ref="D13:AI13" si="80">D72/$CW$72</f>
        <v>1.7542254349616346E-2</v>
      </c>
      <c r="E13" s="43">
        <f t="shared" si="80"/>
        <v>1.2862576959778304E-2</v>
      </c>
      <c r="F13" s="43">
        <f t="shared" si="80"/>
        <v>8.444334060992667E-3</v>
      </c>
      <c r="G13" s="43">
        <f t="shared" si="80"/>
        <v>6.117567090626266E-3</v>
      </c>
      <c r="H13" s="43">
        <f t="shared" si="80"/>
        <v>7.9476085279930973E-3</v>
      </c>
      <c r="I13" s="43">
        <f t="shared" si="80"/>
        <v>6.4312884798891521E-3</v>
      </c>
      <c r="J13" s="43">
        <f t="shared" si="80"/>
        <v>4.2352387550489536E-3</v>
      </c>
      <c r="K13" s="43">
        <f t="shared" si="80"/>
        <v>1.2052130037515849E-2</v>
      </c>
      <c r="L13" s="43">
        <f t="shared" si="80"/>
        <v>5.385550515679534E-3</v>
      </c>
      <c r="M13" s="43">
        <f t="shared" si="80"/>
        <v>1.2444281774094457E-2</v>
      </c>
      <c r="N13" s="43">
        <f t="shared" si="80"/>
        <v>1.2339707977673494E-2</v>
      </c>
      <c r="O13" s="43">
        <f t="shared" si="80"/>
        <v>8.7841988993607924E-3</v>
      </c>
      <c r="P13" s="43">
        <f t="shared" si="80"/>
        <v>6.6142926236258349E-3</v>
      </c>
      <c r="Q13" s="43">
        <f t="shared" si="80"/>
        <v>1.1686121750042484E-2</v>
      </c>
      <c r="R13" s="43">
        <f t="shared" si="80"/>
        <v>6.117567090626266E-3</v>
      </c>
      <c r="S13" s="43">
        <f t="shared" si="80"/>
        <v>3.3202180363655375E-3</v>
      </c>
      <c r="T13" s="43">
        <f t="shared" si="80"/>
        <v>5.8561325995738619E-3</v>
      </c>
      <c r="U13" s="43">
        <f t="shared" si="80"/>
        <v>9.6730761689389679E-3</v>
      </c>
      <c r="V13" s="43">
        <f t="shared" si="80"/>
        <v>9.6469327198337278E-3</v>
      </c>
      <c r="W13" s="43">
        <f t="shared" si="80"/>
        <v>2.9019228506816904E-3</v>
      </c>
      <c r="X13" s="43">
        <f t="shared" si="80"/>
        <v>1.2993294205304505E-2</v>
      </c>
      <c r="Y13" s="43">
        <f t="shared" si="80"/>
        <v>5.1764029228376102E-3</v>
      </c>
      <c r="Z13" s="43">
        <f t="shared" si="80"/>
        <v>3.0064966471026523E-3</v>
      </c>
      <c r="AA13" s="43">
        <f t="shared" si="80"/>
        <v>2.7450621560502477E-3</v>
      </c>
      <c r="AB13" s="43">
        <f t="shared" si="80"/>
        <v>1.7855975738879232E-2</v>
      </c>
      <c r="AC13" s="43">
        <f t="shared" si="80"/>
        <v>3.1372138926288543E-3</v>
      </c>
      <c r="AD13" s="43">
        <f t="shared" si="80"/>
        <v>0</v>
      </c>
      <c r="AE13" s="43">
        <f t="shared" si="80"/>
        <v>0</v>
      </c>
      <c r="AF13" s="43">
        <f t="shared" si="80"/>
        <v>6.3528581325734308E-3</v>
      </c>
      <c r="AG13" s="43">
        <f t="shared" si="80"/>
        <v>5.5424112103109767E-3</v>
      </c>
      <c r="AH13" s="43">
        <f t="shared" si="80"/>
        <v>2.0679468242245199E-2</v>
      </c>
      <c r="AI13" s="43">
        <f t="shared" si="80"/>
        <v>1.1189396217042914E-2</v>
      </c>
      <c r="AJ13" s="43">
        <f t="shared" ref="AJ13:BO13" si="81">AJ72/$CW$72</f>
        <v>7.9998954262035793E-3</v>
      </c>
      <c r="AK13" s="43">
        <f t="shared" si="81"/>
        <v>4.4705297969961175E-3</v>
      </c>
      <c r="AL13" s="43">
        <f t="shared" si="81"/>
        <v>4.9672553299956864E-3</v>
      </c>
      <c r="AM13" s="43">
        <f t="shared" si="81"/>
        <v>2.5123854590136077E-3</v>
      </c>
      <c r="AN13" s="43">
        <f t="shared" si="81"/>
        <v>4.3136691023646749E-3</v>
      </c>
      <c r="AO13" s="43">
        <f t="shared" si="81"/>
        <v>5.4378374138900143E-3</v>
      </c>
      <c r="AP13" s="43">
        <f t="shared" si="81"/>
        <v>3.7123697729441445E-3</v>
      </c>
      <c r="AQ13" s="43">
        <f t="shared" si="81"/>
        <v>3.8953739166808278E-3</v>
      </c>
      <c r="AR13" s="43">
        <f t="shared" si="81"/>
        <v>2.2143501392138665E-2</v>
      </c>
      <c r="AS13" s="43">
        <f t="shared" si="81"/>
        <v>5.4378374138900143E-3</v>
      </c>
      <c r="AT13" s="43">
        <f t="shared" si="81"/>
        <v>8.7841988993607924E-3</v>
      </c>
      <c r="AU13" s="43">
        <f t="shared" si="81"/>
        <v>7.895321629782617E-3</v>
      </c>
      <c r="AV13" s="43">
        <f t="shared" si="81"/>
        <v>5.1764029228376102E-3</v>
      </c>
      <c r="AW13" s="43">
        <f t="shared" si="81"/>
        <v>2.0940902733297604E-2</v>
      </c>
      <c r="AX13" s="43">
        <f t="shared" si="81"/>
        <v>1.4326610109671768E-2</v>
      </c>
      <c r="AY13" s="43">
        <f t="shared" si="81"/>
        <v>1.1842982444673926E-2</v>
      </c>
      <c r="AZ13" s="254">
        <f t="shared" si="81"/>
        <v>1.4039032169514125E-2</v>
      </c>
      <c r="BA13" s="254">
        <f t="shared" si="81"/>
        <v>1.1241683115253396E-2</v>
      </c>
      <c r="BB13" s="254">
        <f t="shared" si="81"/>
        <v>8.3136168154664646E-3</v>
      </c>
      <c r="BC13" s="254">
        <f t="shared" si="81"/>
        <v>7.0848747075201628E-3</v>
      </c>
      <c r="BD13" s="254">
        <f t="shared" si="81"/>
        <v>3.1633573417340952E-2</v>
      </c>
      <c r="BE13" s="254">
        <f t="shared" si="81"/>
        <v>3.8953739166808278E-3</v>
      </c>
      <c r="BF13" s="254">
        <f t="shared" si="81"/>
        <v>1.8744853008457407E-2</v>
      </c>
      <c r="BG13" s="254">
        <f t="shared" si="81"/>
        <v>9.3593547796760827E-3</v>
      </c>
      <c r="BH13" s="254">
        <f t="shared" si="81"/>
        <v>6.5097188272048735E-3</v>
      </c>
      <c r="BI13" s="254">
        <f t="shared" si="81"/>
        <v>7.1110181566254038E-3</v>
      </c>
      <c r="BJ13" s="254">
        <f t="shared" si="81"/>
        <v>6.4312884798891521E-3</v>
      </c>
      <c r="BK13" s="254">
        <f t="shared" si="81"/>
        <v>6.9541574619939612E-3</v>
      </c>
      <c r="BL13" s="254">
        <f t="shared" si="81"/>
        <v>1.5633782564933793E-2</v>
      </c>
      <c r="BM13" s="254">
        <f t="shared" si="81"/>
        <v>1.2235134181252532E-2</v>
      </c>
      <c r="BN13" s="254">
        <f t="shared" si="81"/>
        <v>8.7841988993607924E-3</v>
      </c>
      <c r="BO13" s="254">
        <f t="shared" si="81"/>
        <v>7.7907478333616555E-3</v>
      </c>
      <c r="BP13" s="254">
        <f t="shared" ref="BP13:CW13" si="82">BP72/$CW$72</f>
        <v>1.2784146612462582E-2</v>
      </c>
      <c r="BQ13" s="254">
        <f t="shared" si="82"/>
        <v>3.6339394256284234E-2</v>
      </c>
      <c r="BR13" s="254">
        <f t="shared" si="82"/>
        <v>2.360753454203213E-2</v>
      </c>
      <c r="BS13" s="254">
        <f t="shared" si="82"/>
        <v>1.0901818276885269E-2</v>
      </c>
      <c r="BT13" s="254">
        <f t="shared" si="82"/>
        <v>5.2286898210480905E-3</v>
      </c>
      <c r="BU13" s="254">
        <f t="shared" si="82"/>
        <v>2.1097763427929048E-2</v>
      </c>
      <c r="BV13" s="254">
        <f t="shared" si="82"/>
        <v>7.7907478333616555E-3</v>
      </c>
      <c r="BW13" s="254">
        <f t="shared" si="82"/>
        <v>5.9868498451000644E-3</v>
      </c>
      <c r="BX13" s="254">
        <f t="shared" si="82"/>
        <v>6.2221408870472283E-3</v>
      </c>
      <c r="BY13" s="254">
        <f t="shared" si="82"/>
        <v>9.5423589234127654E-3</v>
      </c>
      <c r="BZ13" s="254">
        <f t="shared" si="82"/>
        <v>9.3959556084234185E-3</v>
      </c>
      <c r="CA13" s="254">
        <f t="shared" si="82"/>
        <v>1.0823387929569548E-2</v>
      </c>
      <c r="CB13" s="43">
        <f t="shared" si="82"/>
        <v>1.3437732840093593E-2</v>
      </c>
      <c r="CC13" s="43">
        <f t="shared" si="82"/>
        <v>1.377759767846172E-2</v>
      </c>
      <c r="CD13" s="43">
        <f t="shared" si="82"/>
        <v>4.3398125514699151E-3</v>
      </c>
      <c r="CE13" s="43">
        <f t="shared" si="82"/>
        <v>9.7515065162546901E-3</v>
      </c>
      <c r="CF13" s="43">
        <f t="shared" si="82"/>
        <v>4.2090953059437134E-3</v>
      </c>
      <c r="CG13" s="43">
        <f t="shared" si="82"/>
        <v>1.3725310780251238E-2</v>
      </c>
      <c r="CH13" s="43">
        <f t="shared" si="82"/>
        <v>6.7188664200467964E-3</v>
      </c>
      <c r="CI13" s="43">
        <f t="shared" si="82"/>
        <v>5.4378374138900143E-3</v>
      </c>
      <c r="CJ13" s="254">
        <f t="shared" si="82"/>
        <v>2.1568345511823375E-2</v>
      </c>
      <c r="CK13" s="254">
        <f t="shared" si="82"/>
        <v>9.6469327198337278E-3</v>
      </c>
      <c r="CL13" s="254">
        <f t="shared" si="82"/>
        <v>6.4835753780996324E-3</v>
      </c>
      <c r="CM13" s="254">
        <f t="shared" si="82"/>
        <v>3.8692304675755872E-3</v>
      </c>
      <c r="CN13" s="254">
        <f t="shared" si="82"/>
        <v>3.4247918327864994E-2</v>
      </c>
      <c r="CO13" s="254">
        <f t="shared" si="82"/>
        <v>7.0325878093096825E-3</v>
      </c>
      <c r="CP13" s="254">
        <f t="shared" si="82"/>
        <v>1.9476869583404138E-2</v>
      </c>
      <c r="CQ13" s="254">
        <f t="shared" si="82"/>
        <v>1.2627285917831139E-2</v>
      </c>
      <c r="CR13" s="43">
        <f t="shared" si="82"/>
        <v>1.2810290061567822E-2</v>
      </c>
      <c r="CS13" s="43">
        <f t="shared" si="82"/>
        <v>2.7450621560502476E-2</v>
      </c>
      <c r="CT13" s="43">
        <f t="shared" si="82"/>
        <v>5.5162677612057356E-3</v>
      </c>
      <c r="CU13" s="43">
        <f t="shared" si="82"/>
        <v>3.1110704435236142E-2</v>
      </c>
      <c r="CV13" s="313">
        <f t="shared" si="82"/>
        <v>8.3397602645717047E-3</v>
      </c>
      <c r="CW13" s="44">
        <f t="shared" si="82"/>
        <v>1</v>
      </c>
      <c r="CX13" s="266"/>
      <c r="CY13" s="31"/>
      <c r="CZ13" s="3"/>
      <c r="DA13" s="32"/>
      <c r="DB13" s="32"/>
      <c r="DC13" s="32"/>
      <c r="DD13" s="32"/>
      <c r="DE13" s="32"/>
      <c r="DF13" s="32"/>
    </row>
    <row r="14" spans="2:110" s="57" customFormat="1" ht="16.5" customHeight="1">
      <c r="B14" s="575" t="s">
        <v>38</v>
      </c>
      <c r="C14" s="186" t="s">
        <v>172</v>
      </c>
      <c r="D14" s="183">
        <v>11</v>
      </c>
      <c r="E14" s="183">
        <v>7</v>
      </c>
      <c r="F14" s="183">
        <v>4</v>
      </c>
      <c r="G14" s="183">
        <v>22</v>
      </c>
      <c r="H14" s="183">
        <v>2</v>
      </c>
      <c r="I14" s="183">
        <v>8</v>
      </c>
      <c r="J14" s="183">
        <v>11</v>
      </c>
      <c r="K14" s="183">
        <v>9</v>
      </c>
      <c r="L14" s="183">
        <v>21</v>
      </c>
      <c r="M14" s="183">
        <v>22</v>
      </c>
      <c r="N14" s="183">
        <v>5</v>
      </c>
      <c r="O14" s="183">
        <v>9</v>
      </c>
      <c r="P14" s="183">
        <v>7</v>
      </c>
      <c r="Q14" s="183">
        <v>8</v>
      </c>
      <c r="R14" s="183">
        <v>15</v>
      </c>
      <c r="S14" s="183">
        <v>4.9999999999999991</v>
      </c>
      <c r="T14" s="183">
        <v>10</v>
      </c>
      <c r="U14" s="183">
        <v>7.0000000000000009</v>
      </c>
      <c r="V14" s="226">
        <v>5</v>
      </c>
      <c r="W14" s="183">
        <v>7</v>
      </c>
      <c r="X14" s="183">
        <v>10</v>
      </c>
      <c r="Y14" s="183">
        <v>1.9999999999999996</v>
      </c>
      <c r="Z14" s="183">
        <v>11</v>
      </c>
      <c r="AA14" s="183">
        <v>9</v>
      </c>
      <c r="AB14" s="183">
        <v>7.9999999999999982</v>
      </c>
      <c r="AC14" s="183">
        <v>9</v>
      </c>
      <c r="AD14" s="183">
        <v>0</v>
      </c>
      <c r="AE14" s="183">
        <v>0</v>
      </c>
      <c r="AF14" s="183">
        <v>6.9999999999999991</v>
      </c>
      <c r="AG14" s="183">
        <v>8</v>
      </c>
      <c r="AH14" s="183">
        <v>13.999999999999998</v>
      </c>
      <c r="AI14" s="183">
        <v>38.000000000000007</v>
      </c>
      <c r="AJ14" s="183">
        <v>1</v>
      </c>
      <c r="AK14" s="183">
        <v>8</v>
      </c>
      <c r="AL14" s="183">
        <v>9</v>
      </c>
      <c r="AM14" s="183">
        <v>8</v>
      </c>
      <c r="AN14" s="183">
        <v>5</v>
      </c>
      <c r="AO14" s="183">
        <v>2.9999999999999996</v>
      </c>
      <c r="AP14" s="183">
        <v>7</v>
      </c>
      <c r="AQ14" s="183">
        <v>10</v>
      </c>
      <c r="AR14" s="183">
        <v>9</v>
      </c>
      <c r="AS14" s="183">
        <v>8</v>
      </c>
      <c r="AT14" s="183">
        <v>5.0000000000000009</v>
      </c>
      <c r="AU14" s="183">
        <v>10</v>
      </c>
      <c r="AV14" s="183">
        <v>8</v>
      </c>
      <c r="AW14" s="183">
        <v>21</v>
      </c>
      <c r="AX14" s="226">
        <v>3</v>
      </c>
      <c r="AY14" s="226">
        <v>8</v>
      </c>
      <c r="AZ14" s="226">
        <v>5</v>
      </c>
      <c r="BA14" s="226">
        <v>4</v>
      </c>
      <c r="BB14" s="226">
        <v>8</v>
      </c>
      <c r="BC14" s="226">
        <v>8</v>
      </c>
      <c r="BD14" s="226">
        <v>7.0000000000000009</v>
      </c>
      <c r="BE14" s="226">
        <v>5</v>
      </c>
      <c r="BF14" s="226">
        <v>38</v>
      </c>
      <c r="BG14" s="226">
        <v>14.999999999999996</v>
      </c>
      <c r="BH14" s="226">
        <v>5</v>
      </c>
      <c r="BI14" s="226">
        <v>18</v>
      </c>
      <c r="BJ14" s="226">
        <v>14</v>
      </c>
      <c r="BK14" s="226">
        <v>7.0000000000000009</v>
      </c>
      <c r="BL14" s="226">
        <v>7</v>
      </c>
      <c r="BM14" s="226">
        <v>10</v>
      </c>
      <c r="BN14" s="226">
        <v>11</v>
      </c>
      <c r="BO14" s="226">
        <v>6.9999999999999991</v>
      </c>
      <c r="BP14" s="226">
        <v>2.9999999999999996</v>
      </c>
      <c r="BQ14" s="226">
        <v>9</v>
      </c>
      <c r="BR14" s="226">
        <v>15</v>
      </c>
      <c r="BS14" s="226">
        <v>10</v>
      </c>
      <c r="BT14" s="226">
        <v>6</v>
      </c>
      <c r="BU14" s="226">
        <v>24.999999999999996</v>
      </c>
      <c r="BV14" s="226">
        <v>14</v>
      </c>
      <c r="BW14" s="226">
        <v>16</v>
      </c>
      <c r="BX14" s="226">
        <v>1</v>
      </c>
      <c r="BY14" s="226">
        <v>12</v>
      </c>
      <c r="BZ14" s="226">
        <v>10</v>
      </c>
      <c r="CA14" s="226">
        <v>8</v>
      </c>
      <c r="CB14" s="183">
        <v>28.999999999999989</v>
      </c>
      <c r="CC14" s="183">
        <v>39</v>
      </c>
      <c r="CD14" s="226">
        <v>34</v>
      </c>
      <c r="CE14" s="183">
        <v>51.000000000000007</v>
      </c>
      <c r="CF14" s="226">
        <v>9.9999999999999964</v>
      </c>
      <c r="CG14" s="183">
        <v>16</v>
      </c>
      <c r="CH14" s="226">
        <v>12</v>
      </c>
      <c r="CI14" s="226">
        <v>21</v>
      </c>
      <c r="CJ14" s="226">
        <v>19</v>
      </c>
      <c r="CK14" s="226">
        <v>8.0000000000000018</v>
      </c>
      <c r="CL14" s="226">
        <v>23.999999999999996</v>
      </c>
      <c r="CM14" s="226">
        <v>20</v>
      </c>
      <c r="CN14" s="226">
        <v>57</v>
      </c>
      <c r="CO14" s="226">
        <v>23</v>
      </c>
      <c r="CP14" s="226">
        <v>32</v>
      </c>
      <c r="CQ14" s="226">
        <v>17</v>
      </c>
      <c r="CR14" s="183">
        <v>1</v>
      </c>
      <c r="CS14" s="183">
        <v>12</v>
      </c>
      <c r="CT14" s="184">
        <v>11</v>
      </c>
      <c r="CU14" s="183">
        <v>4</v>
      </c>
      <c r="CV14" s="184">
        <v>1</v>
      </c>
      <c r="CW14" s="185">
        <f>SUM(D14:CV14)</f>
        <v>1173</v>
      </c>
      <c r="CX14" s="267"/>
      <c r="CY14" s="182"/>
      <c r="CZ14" s="55"/>
      <c r="DA14" s="56"/>
      <c r="DB14" s="56"/>
      <c r="DC14" s="56"/>
      <c r="DD14" s="56"/>
      <c r="DE14" s="56"/>
      <c r="DF14" s="56"/>
    </row>
    <row r="15" spans="2:110" s="178" customFormat="1" ht="16.5" customHeight="1">
      <c r="B15" s="576"/>
      <c r="C15" s="170" t="s">
        <v>11</v>
      </c>
      <c r="D15" s="171">
        <v>5889.32</v>
      </c>
      <c r="E15" s="171">
        <v>4379.66</v>
      </c>
      <c r="F15" s="171">
        <v>3323.14</v>
      </c>
      <c r="G15" s="171">
        <v>4390.25</v>
      </c>
      <c r="H15" s="171">
        <v>3071.15</v>
      </c>
      <c r="I15" s="171">
        <v>1814.56</v>
      </c>
      <c r="J15" s="171">
        <v>1947.8</v>
      </c>
      <c r="K15" s="171">
        <v>3718.99</v>
      </c>
      <c r="L15" s="171">
        <v>3849.82</v>
      </c>
      <c r="M15" s="171">
        <v>6621.19</v>
      </c>
      <c r="N15" s="172">
        <v>3074.47</v>
      </c>
      <c r="O15" s="171">
        <v>2724.35</v>
      </c>
      <c r="P15" s="171">
        <v>3019.93</v>
      </c>
      <c r="Q15" s="171">
        <v>2803.86</v>
      </c>
      <c r="R15" s="171">
        <v>4782.67</v>
      </c>
      <c r="S15" s="171">
        <v>2455.44</v>
      </c>
      <c r="T15" s="171">
        <v>2564.79</v>
      </c>
      <c r="U15" s="171">
        <v>5914.28</v>
      </c>
      <c r="V15" s="172">
        <v>3881.89</v>
      </c>
      <c r="W15" s="171">
        <v>2008.74</v>
      </c>
      <c r="X15" s="171">
        <v>5997.36</v>
      </c>
      <c r="Y15" s="171">
        <v>1792.54</v>
      </c>
      <c r="Z15" s="171">
        <v>2747.66</v>
      </c>
      <c r="AA15" s="171">
        <v>2163.36</v>
      </c>
      <c r="AB15" s="171">
        <v>5892.44</v>
      </c>
      <c r="AC15" s="171">
        <v>1593.6</v>
      </c>
      <c r="AD15" s="171">
        <v>0</v>
      </c>
      <c r="AE15" s="171">
        <v>0</v>
      </c>
      <c r="AF15" s="171">
        <v>2446.12</v>
      </c>
      <c r="AG15" s="171">
        <v>1940.06</v>
      </c>
      <c r="AH15" s="171">
        <v>6908.84</v>
      </c>
      <c r="AI15" s="171">
        <v>8131.46</v>
      </c>
      <c r="AJ15" s="171">
        <v>5126.6899999999996</v>
      </c>
      <c r="AK15" s="171">
        <v>2458.64</v>
      </c>
      <c r="AL15" s="171">
        <v>2238.0100000000002</v>
      </c>
      <c r="AM15" s="171">
        <v>1315.96</v>
      </c>
      <c r="AN15" s="171">
        <v>1912.28</v>
      </c>
      <c r="AO15" s="171">
        <v>2321.8000000000002</v>
      </c>
      <c r="AP15" s="171">
        <v>1649.02</v>
      </c>
      <c r="AQ15" s="171">
        <v>1529.91</v>
      </c>
      <c r="AR15" s="171">
        <v>9294</v>
      </c>
      <c r="AS15" s="171">
        <v>1954.23</v>
      </c>
      <c r="AT15" s="171">
        <v>3945.54</v>
      </c>
      <c r="AU15" s="171">
        <v>3158.67</v>
      </c>
      <c r="AV15" s="171">
        <v>1615.2</v>
      </c>
      <c r="AW15" s="171">
        <v>5836.68</v>
      </c>
      <c r="AX15" s="172">
        <v>3573.59</v>
      </c>
      <c r="AY15" s="172">
        <v>3998.39</v>
      </c>
      <c r="AZ15" s="172">
        <v>4429.25</v>
      </c>
      <c r="BA15" s="172">
        <v>7117.09</v>
      </c>
      <c r="BB15" s="172">
        <v>3992.6</v>
      </c>
      <c r="BC15" s="172">
        <v>2658.79</v>
      </c>
      <c r="BD15" s="172">
        <v>7562.93</v>
      </c>
      <c r="BE15" s="172">
        <v>1612.13</v>
      </c>
      <c r="BF15" s="172">
        <v>10151.48</v>
      </c>
      <c r="BG15" s="172">
        <v>4345.13</v>
      </c>
      <c r="BH15" s="172">
        <v>2724.03</v>
      </c>
      <c r="BI15" s="172">
        <v>3814</v>
      </c>
      <c r="BJ15" s="172">
        <v>3106.42</v>
      </c>
      <c r="BK15" s="172">
        <v>4037.44</v>
      </c>
      <c r="BL15" s="172">
        <v>6951.88</v>
      </c>
      <c r="BM15" s="172">
        <v>3110.65</v>
      </c>
      <c r="BN15" s="172">
        <v>3331.59</v>
      </c>
      <c r="BO15" s="172">
        <v>2289.09</v>
      </c>
      <c r="BP15" s="172">
        <v>4571.92</v>
      </c>
      <c r="BQ15" s="172">
        <v>12978.52</v>
      </c>
      <c r="BR15" s="172">
        <v>11797.86</v>
      </c>
      <c r="BS15" s="172">
        <v>4585.47</v>
      </c>
      <c r="BT15" s="172">
        <v>2553.06</v>
      </c>
      <c r="BU15" s="172">
        <v>10932.12</v>
      </c>
      <c r="BV15" s="172">
        <v>4980.45</v>
      </c>
      <c r="BW15" s="172">
        <v>4615.1400000000003</v>
      </c>
      <c r="BX15" s="172">
        <v>1900.93</v>
      </c>
      <c r="BY15" s="172">
        <v>4458.0200000000004</v>
      </c>
      <c r="BZ15" s="172">
        <v>4346.66</v>
      </c>
      <c r="CA15" s="172">
        <v>3052.64</v>
      </c>
      <c r="CB15" s="172">
        <v>11582.43</v>
      </c>
      <c r="CC15" s="172">
        <v>8743.9599999999991</v>
      </c>
      <c r="CD15" s="172">
        <v>3962.37</v>
      </c>
      <c r="CE15" s="172">
        <v>9826.7999999999993</v>
      </c>
      <c r="CF15" s="172">
        <v>3995.5</v>
      </c>
      <c r="CG15" s="171">
        <v>6923.12</v>
      </c>
      <c r="CH15" s="172">
        <v>7072.23</v>
      </c>
      <c r="CI15" s="172">
        <v>3788.51</v>
      </c>
      <c r="CJ15" s="172">
        <v>7931.39</v>
      </c>
      <c r="CK15" s="172">
        <v>4986.24</v>
      </c>
      <c r="CL15" s="172">
        <v>5328.77</v>
      </c>
      <c r="CM15" s="172">
        <v>3982.43</v>
      </c>
      <c r="CN15" s="172">
        <v>17209.900000000001</v>
      </c>
      <c r="CO15" s="172">
        <v>5285.95</v>
      </c>
      <c r="CP15" s="172">
        <v>12339.41</v>
      </c>
      <c r="CQ15" s="172">
        <v>5977.39</v>
      </c>
      <c r="CR15" s="171">
        <v>7711.14</v>
      </c>
      <c r="CS15" s="171">
        <v>4646.51</v>
      </c>
      <c r="CT15" s="173">
        <v>1176.25</v>
      </c>
      <c r="CU15" s="171">
        <v>5624.23</v>
      </c>
      <c r="CV15" s="173">
        <v>1355.13</v>
      </c>
      <c r="CW15" s="174">
        <f>SUM(D15:CV15)</f>
        <v>445235.30000000016</v>
      </c>
      <c r="CX15" s="268"/>
      <c r="CY15" s="175"/>
      <c r="CZ15" s="176"/>
      <c r="DA15" s="177"/>
      <c r="DB15" s="177"/>
      <c r="DC15" s="177"/>
      <c r="DD15" s="177"/>
      <c r="DE15" s="177"/>
      <c r="DF15" s="177"/>
    </row>
    <row r="16" spans="2:110" s="178" customFormat="1" ht="16.5" customHeight="1">
      <c r="B16" s="576"/>
      <c r="C16" s="179" t="s">
        <v>12</v>
      </c>
      <c r="D16" s="180">
        <v>5889.3200000000015</v>
      </c>
      <c r="E16" s="180">
        <v>4379.66</v>
      </c>
      <c r="F16" s="180">
        <v>3323.1400000000003</v>
      </c>
      <c r="G16" s="180">
        <v>4026.0599999999995</v>
      </c>
      <c r="H16" s="180">
        <v>3071.15</v>
      </c>
      <c r="I16" s="180">
        <v>1814.5600000000002</v>
      </c>
      <c r="J16" s="180">
        <v>1947.8000000000002</v>
      </c>
      <c r="K16" s="180">
        <v>3718.9900000000007</v>
      </c>
      <c r="L16" s="180">
        <v>3849.8200000000006</v>
      </c>
      <c r="M16" s="180">
        <v>6621.1899999999987</v>
      </c>
      <c r="N16" s="181">
        <v>2562.67</v>
      </c>
      <c r="O16" s="180">
        <v>2724.35</v>
      </c>
      <c r="P16" s="180">
        <v>3019.9300000000003</v>
      </c>
      <c r="Q16" s="180">
        <v>2803.8599999999997</v>
      </c>
      <c r="R16" s="180">
        <v>3763.8800000000006</v>
      </c>
      <c r="S16" s="180">
        <v>2162.54</v>
      </c>
      <c r="T16" s="180">
        <v>2564.79</v>
      </c>
      <c r="U16" s="180">
        <v>5914.2800000000016</v>
      </c>
      <c r="V16" s="181">
        <v>1841.0100000000002</v>
      </c>
      <c r="W16" s="180">
        <v>2008.7399999999998</v>
      </c>
      <c r="X16" s="180">
        <v>5997.3600000000006</v>
      </c>
      <c r="Y16" s="180">
        <v>1792.5400000000004</v>
      </c>
      <c r="Z16" s="180">
        <v>2657.93</v>
      </c>
      <c r="AA16" s="180">
        <v>1849.5500000000002</v>
      </c>
      <c r="AB16" s="180">
        <v>5678.52</v>
      </c>
      <c r="AC16" s="180">
        <v>1593.6</v>
      </c>
      <c r="AD16" s="180">
        <v>0</v>
      </c>
      <c r="AE16" s="171">
        <v>0</v>
      </c>
      <c r="AF16" s="180">
        <v>2446.12</v>
      </c>
      <c r="AG16" s="180">
        <v>1940.06</v>
      </c>
      <c r="AH16" s="171">
        <v>6908.840000000002</v>
      </c>
      <c r="AI16" s="180">
        <v>7807.1999999999989</v>
      </c>
      <c r="AJ16" s="180">
        <v>5126.6899999999996</v>
      </c>
      <c r="AK16" s="180">
        <v>2458.64</v>
      </c>
      <c r="AL16" s="180">
        <v>2238.0100000000002</v>
      </c>
      <c r="AM16" s="180">
        <v>1315.96</v>
      </c>
      <c r="AN16" s="180">
        <v>1912.28</v>
      </c>
      <c r="AO16" s="180">
        <v>2321.8000000000002</v>
      </c>
      <c r="AP16" s="180">
        <v>1649.02</v>
      </c>
      <c r="AQ16" s="180">
        <v>1529.9099999999999</v>
      </c>
      <c r="AR16" s="171">
        <v>8657.8600000000024</v>
      </c>
      <c r="AS16" s="180">
        <v>1954.2300000000002</v>
      </c>
      <c r="AT16" s="180">
        <v>3945.5399999999995</v>
      </c>
      <c r="AU16" s="180">
        <v>3158.6700000000005</v>
      </c>
      <c r="AV16" s="180">
        <v>1615.2000000000003</v>
      </c>
      <c r="AW16" s="171">
        <v>5736.0899999999992</v>
      </c>
      <c r="AX16" s="181">
        <v>3507.8900000000003</v>
      </c>
      <c r="AY16" s="181">
        <v>3998.3900000000003</v>
      </c>
      <c r="AZ16" s="181">
        <v>4429.2500000000009</v>
      </c>
      <c r="BA16" s="181">
        <v>6289.2199999999993</v>
      </c>
      <c r="BB16" s="181">
        <v>3992.6000000000004</v>
      </c>
      <c r="BC16" s="181">
        <v>2658.79</v>
      </c>
      <c r="BD16" s="172">
        <v>7562.9300000000012</v>
      </c>
      <c r="BE16" s="172">
        <v>1612.13</v>
      </c>
      <c r="BF16" s="172">
        <v>10004.329999999998</v>
      </c>
      <c r="BG16" s="172">
        <v>4345.13</v>
      </c>
      <c r="BH16" s="172">
        <v>2328.1999999999998</v>
      </c>
      <c r="BI16" s="172">
        <v>3813.9999999999991</v>
      </c>
      <c r="BJ16" s="172">
        <v>3106.42</v>
      </c>
      <c r="BK16" s="172">
        <v>4037.4399999999996</v>
      </c>
      <c r="BL16" s="172">
        <v>6537.119999999999</v>
      </c>
      <c r="BM16" s="172">
        <v>3110.6499999999996</v>
      </c>
      <c r="BN16" s="172">
        <v>3018.54</v>
      </c>
      <c r="BO16" s="172">
        <v>2289.09</v>
      </c>
      <c r="BP16" s="172">
        <v>2181.66</v>
      </c>
      <c r="BQ16" s="172">
        <v>12978.519999999999</v>
      </c>
      <c r="BR16" s="172">
        <v>11797.859999999999</v>
      </c>
      <c r="BS16" s="172">
        <v>4269.37</v>
      </c>
      <c r="BT16" s="172">
        <v>2553.0599999999995</v>
      </c>
      <c r="BU16" s="172">
        <v>10770.720000000001</v>
      </c>
      <c r="BV16" s="172">
        <v>4980.45</v>
      </c>
      <c r="BW16" s="172">
        <v>4412.6299999999992</v>
      </c>
      <c r="BX16" s="172">
        <v>1900.93</v>
      </c>
      <c r="BY16" s="172">
        <v>4458.0200000000004</v>
      </c>
      <c r="BZ16" s="172">
        <v>4126.84</v>
      </c>
      <c r="CA16" s="172">
        <v>3052.6400000000003</v>
      </c>
      <c r="CB16" s="181">
        <v>11272.060000000003</v>
      </c>
      <c r="CC16" s="181">
        <v>8684.73</v>
      </c>
      <c r="CD16" s="181">
        <v>3962.3700000000013</v>
      </c>
      <c r="CE16" s="181">
        <v>9578.33</v>
      </c>
      <c r="CF16" s="181">
        <v>3569.9599999999996</v>
      </c>
      <c r="CG16" s="171">
        <v>6923.1200000000008</v>
      </c>
      <c r="CH16" s="181">
        <v>7072.2300000000014</v>
      </c>
      <c r="CI16" s="181">
        <v>3788.5099999999993</v>
      </c>
      <c r="CJ16" s="181">
        <v>7931.3899999999985</v>
      </c>
      <c r="CK16" s="181">
        <v>4986.24</v>
      </c>
      <c r="CL16" s="181">
        <v>5328.7700000000013</v>
      </c>
      <c r="CM16" s="181">
        <v>3602.4700000000003</v>
      </c>
      <c r="CN16" s="181">
        <v>16467.429999999997</v>
      </c>
      <c r="CO16" s="181">
        <v>5285.95</v>
      </c>
      <c r="CP16" s="181">
        <v>12119.619999999997</v>
      </c>
      <c r="CQ16" s="181">
        <v>5977.3900000000012</v>
      </c>
      <c r="CR16" s="180">
        <v>7711.14</v>
      </c>
      <c r="CS16" s="180">
        <v>4438.1500000000005</v>
      </c>
      <c r="CT16" s="180">
        <v>1176.2499999999998</v>
      </c>
      <c r="CU16" s="180">
        <v>5624.2300000000005</v>
      </c>
      <c r="CV16" s="314">
        <v>1355.13</v>
      </c>
      <c r="CW16" s="174">
        <f>SUM(D16:CV16)</f>
        <v>431279.65000000014</v>
      </c>
      <c r="CX16" s="268"/>
      <c r="CY16" s="175"/>
      <c r="CZ16" s="176"/>
      <c r="DA16" s="177"/>
      <c r="DB16" s="177"/>
      <c r="DC16" s="177"/>
      <c r="DD16" s="177"/>
      <c r="DE16" s="177"/>
      <c r="DF16" s="177"/>
    </row>
    <row r="17" spans="2:110" s="33" customFormat="1" ht="16.5" customHeight="1">
      <c r="B17" s="576"/>
      <c r="C17" s="46" t="s">
        <v>18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22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47"/>
      <c r="CC17" s="47"/>
      <c r="CD17" s="227"/>
      <c r="CE17" s="47"/>
      <c r="CF17" s="227"/>
      <c r="CG17" s="4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47"/>
      <c r="CS17" s="47"/>
      <c r="CT17" s="48"/>
      <c r="CU17" s="47"/>
      <c r="CV17" s="48"/>
      <c r="CW17" s="30"/>
      <c r="CX17" s="266"/>
      <c r="CY17" s="31"/>
      <c r="CZ17" s="3"/>
      <c r="DA17" s="32"/>
      <c r="DB17" s="32"/>
      <c r="DC17" s="32"/>
      <c r="DD17" s="32"/>
      <c r="DE17" s="32"/>
      <c r="DF17" s="32"/>
    </row>
    <row r="18" spans="2:110" s="33" customFormat="1">
      <c r="B18" s="576"/>
      <c r="C18" s="222" t="s">
        <v>311</v>
      </c>
      <c r="D18" s="29">
        <f>D16/D15</f>
        <v>1.0000000000000002</v>
      </c>
      <c r="E18" s="29">
        <f t="shared" ref="E18:AE18" si="83">E16/E15</f>
        <v>1</v>
      </c>
      <c r="F18" s="29">
        <f t="shared" si="83"/>
        <v>1.0000000000000002</v>
      </c>
      <c r="G18" s="29">
        <f t="shared" si="83"/>
        <v>0.91704572632537995</v>
      </c>
      <c r="H18" s="29">
        <f t="shared" si="83"/>
        <v>1</v>
      </c>
      <c r="I18" s="29">
        <f t="shared" si="83"/>
        <v>1.0000000000000002</v>
      </c>
      <c r="J18" s="29">
        <f t="shared" si="83"/>
        <v>1.0000000000000002</v>
      </c>
      <c r="K18" s="29">
        <f t="shared" si="83"/>
        <v>1.0000000000000002</v>
      </c>
      <c r="L18" s="29">
        <f t="shared" si="83"/>
        <v>1.0000000000000002</v>
      </c>
      <c r="M18" s="29">
        <f t="shared" si="83"/>
        <v>0.99999999999999989</v>
      </c>
      <c r="N18" s="29">
        <f t="shared" si="83"/>
        <v>0.8335322836131106</v>
      </c>
      <c r="O18" s="29">
        <f t="shared" si="83"/>
        <v>1</v>
      </c>
      <c r="P18" s="29">
        <f t="shared" si="83"/>
        <v>1.0000000000000002</v>
      </c>
      <c r="Q18" s="29">
        <f t="shared" si="83"/>
        <v>0.99999999999999989</v>
      </c>
      <c r="R18" s="29">
        <f t="shared" si="83"/>
        <v>0.78698300321786796</v>
      </c>
      <c r="S18" s="29">
        <f t="shared" si="83"/>
        <v>0.88071384354738858</v>
      </c>
      <c r="T18" s="29">
        <f t="shared" si="83"/>
        <v>1</v>
      </c>
      <c r="U18" s="29">
        <f t="shared" si="83"/>
        <v>1.0000000000000002</v>
      </c>
      <c r="V18" s="202">
        <f t="shared" si="83"/>
        <v>0.47425609690125176</v>
      </c>
      <c r="W18" s="29">
        <f t="shared" si="83"/>
        <v>0.99999999999999989</v>
      </c>
      <c r="X18" s="29">
        <f t="shared" si="83"/>
        <v>1.0000000000000002</v>
      </c>
      <c r="Y18" s="29">
        <f t="shared" si="83"/>
        <v>1.0000000000000002</v>
      </c>
      <c r="Z18" s="29">
        <f t="shared" si="83"/>
        <v>0.96734312105573472</v>
      </c>
      <c r="AA18" s="29">
        <f t="shared" si="83"/>
        <v>0.85494323644700843</v>
      </c>
      <c r="AB18" s="29">
        <f t="shared" si="83"/>
        <v>0.96369585434896254</v>
      </c>
      <c r="AC18" s="29">
        <f t="shared" si="83"/>
        <v>1</v>
      </c>
      <c r="AD18" s="29" t="e">
        <f t="shared" si="83"/>
        <v>#DIV/0!</v>
      </c>
      <c r="AE18" s="29" t="e">
        <f t="shared" si="83"/>
        <v>#DIV/0!</v>
      </c>
      <c r="AF18" s="29">
        <f t="shared" ref="AF18:CB18" si="84">AF16/AF15</f>
        <v>1</v>
      </c>
      <c r="AG18" s="29">
        <f t="shared" si="84"/>
        <v>1</v>
      </c>
      <c r="AH18" s="29">
        <f t="shared" si="84"/>
        <v>1.0000000000000002</v>
      </c>
      <c r="AI18" s="29">
        <f t="shared" si="84"/>
        <v>0.96012278237856408</v>
      </c>
      <c r="AJ18" s="29">
        <f t="shared" si="84"/>
        <v>1</v>
      </c>
      <c r="AK18" s="29">
        <f t="shared" si="84"/>
        <v>1</v>
      </c>
      <c r="AL18" s="29">
        <f t="shared" si="84"/>
        <v>1</v>
      </c>
      <c r="AM18" s="29">
        <f t="shared" si="84"/>
        <v>1</v>
      </c>
      <c r="AN18" s="29">
        <f t="shared" si="84"/>
        <v>1</v>
      </c>
      <c r="AO18" s="29">
        <f t="shared" si="84"/>
        <v>1</v>
      </c>
      <c r="AP18" s="29">
        <f t="shared" si="84"/>
        <v>1</v>
      </c>
      <c r="AQ18" s="29">
        <f t="shared" si="84"/>
        <v>0.99999999999999989</v>
      </c>
      <c r="AR18" s="29">
        <f t="shared" si="84"/>
        <v>0.93155369055304527</v>
      </c>
      <c r="AS18" s="29">
        <f t="shared" si="84"/>
        <v>1.0000000000000002</v>
      </c>
      <c r="AT18" s="29">
        <f t="shared" si="84"/>
        <v>0.99999999999999989</v>
      </c>
      <c r="AU18" s="29">
        <f t="shared" si="84"/>
        <v>1.0000000000000002</v>
      </c>
      <c r="AV18" s="29">
        <f t="shared" si="84"/>
        <v>1.0000000000000002</v>
      </c>
      <c r="AW18" s="29">
        <f t="shared" si="84"/>
        <v>0.98276588745656757</v>
      </c>
      <c r="AX18" s="202">
        <f t="shared" si="84"/>
        <v>0.98161512652542682</v>
      </c>
      <c r="AY18" s="202">
        <f t="shared" si="84"/>
        <v>1.0000000000000002</v>
      </c>
      <c r="AZ18" s="202">
        <f t="shared" si="84"/>
        <v>1.0000000000000002</v>
      </c>
      <c r="BA18" s="202">
        <f t="shared" si="84"/>
        <v>0.88367858211712924</v>
      </c>
      <c r="BB18" s="202">
        <f t="shared" si="84"/>
        <v>1.0000000000000002</v>
      </c>
      <c r="BC18" s="202">
        <f t="shared" si="84"/>
        <v>1</v>
      </c>
      <c r="BD18" s="202">
        <f t="shared" si="84"/>
        <v>1.0000000000000002</v>
      </c>
      <c r="BE18" s="202">
        <f t="shared" si="84"/>
        <v>1</v>
      </c>
      <c r="BF18" s="202">
        <f t="shared" ref="BF18:BG18" si="85">BF16/BF15</f>
        <v>0.98550457667256386</v>
      </c>
      <c r="BG18" s="202">
        <f t="shared" si="85"/>
        <v>1</v>
      </c>
      <c r="BH18" s="202">
        <f t="shared" ref="BH18:BK18" si="86">BH16/BH15</f>
        <v>0.85468955921924483</v>
      </c>
      <c r="BI18" s="202">
        <f t="shared" ref="BI18" si="87">BI16/BI15</f>
        <v>0.99999999999999978</v>
      </c>
      <c r="BJ18" s="202">
        <f>BJ16/BJ15</f>
        <v>1</v>
      </c>
      <c r="BK18" s="202">
        <f t="shared" si="86"/>
        <v>0.99999999999999989</v>
      </c>
      <c r="BL18" s="202">
        <f t="shared" ref="BL18:BM18" si="88">BL16/BL15</f>
        <v>0.94033844082464013</v>
      </c>
      <c r="BM18" s="202">
        <f t="shared" si="88"/>
        <v>0.99999999999999989</v>
      </c>
      <c r="BN18" s="202">
        <f t="shared" ref="BN18:BQ18" si="89">BN16/BN15</f>
        <v>0.90603585675308185</v>
      </c>
      <c r="BO18" s="202">
        <f t="shared" si="89"/>
        <v>1</v>
      </c>
      <c r="BP18" s="202">
        <f t="shared" si="89"/>
        <v>0.47718682741605273</v>
      </c>
      <c r="BQ18" s="202">
        <f t="shared" si="89"/>
        <v>0.99999999999999989</v>
      </c>
      <c r="BR18" s="202">
        <f t="shared" ref="BR18:BT18" si="90">BR16/BR15</f>
        <v>0.99999999999999989</v>
      </c>
      <c r="BS18" s="202">
        <f t="shared" si="90"/>
        <v>0.9310648635799601</v>
      </c>
      <c r="BT18" s="202">
        <f t="shared" si="90"/>
        <v>0.99999999999999978</v>
      </c>
      <c r="BU18" s="202">
        <f t="shared" ref="BU18:BZ18" si="91">BU16/BU15</f>
        <v>0.98523616645261858</v>
      </c>
      <c r="BV18" s="202">
        <f t="shared" si="91"/>
        <v>1</v>
      </c>
      <c r="BW18" s="202">
        <f t="shared" si="91"/>
        <v>0.95612050772024226</v>
      </c>
      <c r="BX18" s="202">
        <f t="shared" si="91"/>
        <v>1</v>
      </c>
      <c r="BY18" s="202">
        <f t="shared" si="91"/>
        <v>1</v>
      </c>
      <c r="BZ18" s="202">
        <f t="shared" si="91"/>
        <v>0.94942783654576168</v>
      </c>
      <c r="CA18" s="202">
        <f t="shared" ref="CA18" si="92">CA16/CA15</f>
        <v>1.0000000000000002</v>
      </c>
      <c r="CB18" s="29">
        <f t="shared" si="84"/>
        <v>0.97320337787493671</v>
      </c>
      <c r="CC18" s="29">
        <f t="shared" ref="CC18:CK18" si="93">CC16/CC15</f>
        <v>0.99322618127255846</v>
      </c>
      <c r="CD18" s="202">
        <f t="shared" si="93"/>
        <v>1.0000000000000004</v>
      </c>
      <c r="CE18" s="29">
        <f t="shared" si="93"/>
        <v>0.97471506492449222</v>
      </c>
      <c r="CF18" s="202">
        <f t="shared" si="93"/>
        <v>0.89349518207983969</v>
      </c>
      <c r="CG18" s="29">
        <f t="shared" si="93"/>
        <v>1.0000000000000002</v>
      </c>
      <c r="CH18" s="202">
        <f t="shared" si="93"/>
        <v>1.0000000000000002</v>
      </c>
      <c r="CI18" s="202">
        <f t="shared" si="93"/>
        <v>0.99999999999999978</v>
      </c>
      <c r="CJ18" s="202">
        <f t="shared" si="93"/>
        <v>0.99999999999999978</v>
      </c>
      <c r="CK18" s="202">
        <f t="shared" si="93"/>
        <v>1</v>
      </c>
      <c r="CL18" s="202">
        <f t="shared" ref="CL18:CN18" si="94">CL16/CL15</f>
        <v>1.0000000000000002</v>
      </c>
      <c r="CM18" s="202">
        <f t="shared" si="94"/>
        <v>0.90459091559675886</v>
      </c>
      <c r="CN18" s="202">
        <f t="shared" si="94"/>
        <v>0.95685797128396999</v>
      </c>
      <c r="CO18" s="202">
        <f t="shared" ref="CO18:CP18" si="95">CO16/CO15</f>
        <v>1</v>
      </c>
      <c r="CP18" s="202">
        <f t="shared" si="95"/>
        <v>0.98218796522686236</v>
      </c>
      <c r="CQ18" s="202">
        <f t="shared" ref="CQ18" si="96">CQ16/CQ15</f>
        <v>1.0000000000000002</v>
      </c>
      <c r="CR18" s="29">
        <f>CR16/CR15</f>
        <v>1</v>
      </c>
      <c r="CS18" s="29">
        <f t="shared" ref="CS18" si="97">CS16/CS15</f>
        <v>0.95515774204725701</v>
      </c>
      <c r="CT18" s="50">
        <f>CT16/CT15</f>
        <v>0.99999999999999978</v>
      </c>
      <c r="CU18" s="29">
        <f>CU16/CU15</f>
        <v>1.0000000000000002</v>
      </c>
      <c r="CV18" s="50">
        <f t="shared" ref="CV18" si="98">CV16/CV15</f>
        <v>1</v>
      </c>
      <c r="CW18" s="30">
        <f>CW16/CW15</f>
        <v>0.96865556257556396</v>
      </c>
      <c r="CX18" s="266"/>
      <c r="CY18" s="31"/>
      <c r="CZ18" s="3"/>
      <c r="DA18" s="32"/>
      <c r="DB18" s="32"/>
      <c r="DC18" s="32"/>
      <c r="DD18" s="32"/>
      <c r="DE18" s="32"/>
      <c r="DF18" s="32"/>
    </row>
    <row r="19" spans="2:110" s="33" customFormat="1">
      <c r="B19" s="576"/>
      <c r="C19" s="222" t="s">
        <v>296</v>
      </c>
      <c r="D19" s="29">
        <v>1.0000000000000002</v>
      </c>
      <c r="E19" s="29">
        <v>1</v>
      </c>
      <c r="F19" s="29">
        <v>0.9312305914638549</v>
      </c>
      <c r="G19" s="29">
        <v>0.96524587326064193</v>
      </c>
      <c r="H19" s="29">
        <v>1</v>
      </c>
      <c r="I19" s="29">
        <v>1.0000000000000002</v>
      </c>
      <c r="J19" s="29">
        <v>0.88181230039330882</v>
      </c>
      <c r="K19" s="29">
        <v>1.0000000000000002</v>
      </c>
      <c r="L19" s="29">
        <v>0.99789060890741899</v>
      </c>
      <c r="M19" s="29">
        <v>0.97350023183143819</v>
      </c>
      <c r="N19" s="29">
        <v>1</v>
      </c>
      <c r="O19" s="29">
        <v>1</v>
      </c>
      <c r="P19" s="29">
        <v>0.84919849135576009</v>
      </c>
      <c r="Q19" s="29">
        <v>0.99999999999999989</v>
      </c>
      <c r="R19" s="29">
        <v>0.87211525802022527</v>
      </c>
      <c r="S19" s="29">
        <v>0.76140635245150556</v>
      </c>
      <c r="T19" s="29">
        <v>0.97468754142074121</v>
      </c>
      <c r="U19" s="29">
        <v>0.8728538909029594</v>
      </c>
      <c r="V19" s="202">
        <v>1.0000000000000002</v>
      </c>
      <c r="W19" s="29">
        <v>0.99999999999999989</v>
      </c>
      <c r="X19" s="29">
        <v>1.0000000000000002</v>
      </c>
      <c r="Y19" s="29">
        <v>1.0000000000000002</v>
      </c>
      <c r="Z19" s="29">
        <v>0.94295002712158116</v>
      </c>
      <c r="AA19" s="29">
        <v>0.72715171600240514</v>
      </c>
      <c r="AB19" s="29">
        <v>0.99999999999999989</v>
      </c>
      <c r="AC19" s="29">
        <v>1</v>
      </c>
      <c r="AD19" s="29">
        <v>1.0000000000000002</v>
      </c>
      <c r="AE19" s="29">
        <v>0.90452733322964973</v>
      </c>
      <c r="AF19" s="29">
        <v>0.99999999999999978</v>
      </c>
      <c r="AG19" s="29">
        <v>0.87375950072671771</v>
      </c>
      <c r="AH19" s="29">
        <v>1.0000000000000002</v>
      </c>
      <c r="AI19" s="29">
        <v>0.99999999999999978</v>
      </c>
      <c r="AJ19" s="29">
        <v>1</v>
      </c>
      <c r="AK19" s="29">
        <v>1</v>
      </c>
      <c r="AL19" s="29">
        <v>0.88332522006314951</v>
      </c>
      <c r="AM19" s="29">
        <v>1</v>
      </c>
      <c r="AN19" s="29">
        <v>1</v>
      </c>
      <c r="AO19" s="29">
        <v>1</v>
      </c>
      <c r="AP19" s="29">
        <v>1</v>
      </c>
      <c r="AQ19" s="29">
        <v>0.99999999999999989</v>
      </c>
      <c r="AR19" s="29">
        <v>1.0000000000000002</v>
      </c>
      <c r="AS19" s="29">
        <v>1.0000000000000002</v>
      </c>
      <c r="AT19" s="29">
        <v>0.99999999999999989</v>
      </c>
      <c r="AU19" s="29">
        <v>0.99999999999999989</v>
      </c>
      <c r="AV19" s="29">
        <v>1.0000000000000002</v>
      </c>
      <c r="AW19" s="29">
        <v>0.88305337966104003</v>
      </c>
      <c r="AX19" s="241">
        <v>1</v>
      </c>
      <c r="AY19" s="241">
        <v>1.0000000000000002</v>
      </c>
      <c r="AZ19" s="221">
        <v>0.8658802280295762</v>
      </c>
      <c r="BA19" s="221">
        <v>0.7348026387909008</v>
      </c>
      <c r="BB19" s="221">
        <v>1.0000000000000002</v>
      </c>
      <c r="BC19" s="221">
        <v>1</v>
      </c>
      <c r="BD19" s="221">
        <v>1.0000000000000002</v>
      </c>
      <c r="BE19" s="221">
        <v>1</v>
      </c>
      <c r="BF19" s="221">
        <v>0.9907816397214988</v>
      </c>
      <c r="BG19" s="221">
        <v>1</v>
      </c>
      <c r="BH19" s="221">
        <v>1</v>
      </c>
      <c r="BI19" s="221">
        <v>0.93821027007622482</v>
      </c>
      <c r="BJ19" s="221">
        <v>1</v>
      </c>
      <c r="BK19" s="221">
        <v>0.99999999999999989</v>
      </c>
      <c r="BL19" s="221">
        <v>0.99999999999999989</v>
      </c>
      <c r="BM19" s="221">
        <v>0.99999999999999989</v>
      </c>
      <c r="BN19" s="221">
        <v>0.955838316780386</v>
      </c>
      <c r="BO19" s="221">
        <v>1.0000000000000002</v>
      </c>
      <c r="BP19" s="221">
        <v>1</v>
      </c>
      <c r="BQ19" s="221">
        <v>1</v>
      </c>
      <c r="BR19" s="221">
        <v>0.87011107956110645</v>
      </c>
      <c r="BS19" s="221">
        <v>1</v>
      </c>
      <c r="BT19" s="221">
        <v>0.81151848645975011</v>
      </c>
      <c r="BU19" s="221">
        <v>1</v>
      </c>
      <c r="BV19" s="221">
        <v>0.99999999999999978</v>
      </c>
      <c r="BW19" s="221">
        <v>0.9629583017799368</v>
      </c>
      <c r="BX19" s="221">
        <v>1</v>
      </c>
      <c r="BY19" s="221">
        <v>0.96354275687303204</v>
      </c>
      <c r="BZ19" s="221">
        <v>1</v>
      </c>
      <c r="CA19" s="221" t="s">
        <v>198</v>
      </c>
      <c r="CB19" s="29">
        <v>0.94920673018811252</v>
      </c>
      <c r="CC19" s="29">
        <v>1</v>
      </c>
      <c r="CD19" s="202">
        <v>0.96398946525833129</v>
      </c>
      <c r="CE19" s="29">
        <v>0.94740867578756827</v>
      </c>
      <c r="CF19" s="202">
        <v>0.92822174946815161</v>
      </c>
      <c r="CG19" s="29">
        <v>1.0000000000000002</v>
      </c>
      <c r="CH19" s="202">
        <v>1.0000000000000002</v>
      </c>
      <c r="CI19" s="202">
        <v>0.99999999999999978</v>
      </c>
      <c r="CJ19" s="221">
        <v>0.99025645357097358</v>
      </c>
      <c r="CK19" s="221">
        <v>1</v>
      </c>
      <c r="CL19" s="221">
        <v>0.98511016566533116</v>
      </c>
      <c r="CM19" s="221">
        <v>0.73974432695615489</v>
      </c>
      <c r="CN19" s="221">
        <v>0.99021015730295325</v>
      </c>
      <c r="CO19" s="221">
        <v>0.98757839177442075</v>
      </c>
      <c r="CP19" s="221">
        <v>0.8990513428574437</v>
      </c>
      <c r="CQ19" s="221" t="s">
        <v>198</v>
      </c>
      <c r="CR19" s="29">
        <v>1</v>
      </c>
      <c r="CS19" s="29">
        <v>0.98046030939816287</v>
      </c>
      <c r="CT19" s="50">
        <v>0.91748513169073909</v>
      </c>
      <c r="CU19" s="51">
        <v>1.0000000000000002</v>
      </c>
      <c r="CV19" s="303">
        <v>1</v>
      </c>
      <c r="CW19" s="30">
        <v>0.96538158725482126</v>
      </c>
      <c r="CX19" s="266"/>
      <c r="CY19" s="31"/>
      <c r="CZ19" s="3"/>
      <c r="DA19" s="32"/>
      <c r="DB19" s="32"/>
      <c r="DC19" s="32"/>
      <c r="DD19" s="32"/>
      <c r="DE19" s="32"/>
      <c r="DF19" s="32"/>
    </row>
    <row r="20" spans="2:110" s="33" customFormat="1">
      <c r="B20" s="576"/>
      <c r="C20" s="49" t="s">
        <v>266</v>
      </c>
      <c r="D20" s="29">
        <v>1.0000000000000002</v>
      </c>
      <c r="E20" s="29">
        <v>1</v>
      </c>
      <c r="F20" s="29">
        <v>0.99999999999999989</v>
      </c>
      <c r="G20" s="29">
        <v>0.95178656437986708</v>
      </c>
      <c r="H20" s="29">
        <v>1</v>
      </c>
      <c r="I20" s="29">
        <v>1.0000000000000002</v>
      </c>
      <c r="J20" s="29">
        <v>0.7617001396418599</v>
      </c>
      <c r="K20" s="29">
        <v>1</v>
      </c>
      <c r="L20" s="29">
        <v>0.96466911371468678</v>
      </c>
      <c r="M20" s="29">
        <v>0.94090667375697945</v>
      </c>
      <c r="N20" s="29">
        <v>1</v>
      </c>
      <c r="O20" s="29">
        <v>1</v>
      </c>
      <c r="P20" s="29">
        <v>0.84919849135576009</v>
      </c>
      <c r="Q20" s="29">
        <v>0.99999999999999989</v>
      </c>
      <c r="R20" s="29">
        <v>0.97543619869218745</v>
      </c>
      <c r="S20" s="29">
        <v>0.88069299470968432</v>
      </c>
      <c r="T20" s="29">
        <v>1.0000000000000002</v>
      </c>
      <c r="U20" s="29">
        <v>0.99999999999999989</v>
      </c>
      <c r="V20" s="29">
        <v>1.0000000000000002</v>
      </c>
      <c r="W20" s="29">
        <v>0.99999999999999989</v>
      </c>
      <c r="X20" s="29">
        <v>1.0000000000000002</v>
      </c>
      <c r="Y20" s="29">
        <v>1.0000000000000002</v>
      </c>
      <c r="Z20" s="29">
        <v>1</v>
      </c>
      <c r="AA20" s="29">
        <v>0.72715171600240514</v>
      </c>
      <c r="AB20" s="29">
        <v>0.99999999999999989</v>
      </c>
      <c r="AC20" s="29">
        <v>0.77803087349397593</v>
      </c>
      <c r="AD20" s="29">
        <v>1.0000000000000002</v>
      </c>
      <c r="AE20" s="29">
        <v>0.75082889333700531</v>
      </c>
      <c r="AF20" s="29">
        <v>0.99999999999999978</v>
      </c>
      <c r="AG20" s="29">
        <v>0.87375950072671771</v>
      </c>
      <c r="AH20" s="29">
        <v>1.0000000000000002</v>
      </c>
      <c r="AI20" s="202">
        <v>0.99999999999999978</v>
      </c>
      <c r="AJ20" s="29">
        <v>1</v>
      </c>
      <c r="AK20" s="29">
        <v>0.63560342303061845</v>
      </c>
      <c r="AL20" s="29">
        <v>0.88332522006314951</v>
      </c>
      <c r="AM20" s="29">
        <v>0.86781704593468956</v>
      </c>
      <c r="AN20" s="29">
        <v>1</v>
      </c>
      <c r="AO20" s="51">
        <v>1</v>
      </c>
      <c r="AP20" s="29">
        <v>1</v>
      </c>
      <c r="AQ20" s="29">
        <v>0.99999999999999989</v>
      </c>
      <c r="AR20" s="216">
        <v>0.907303636754896</v>
      </c>
      <c r="AS20" s="29">
        <v>1.0000000000000002</v>
      </c>
      <c r="AT20" s="29">
        <v>0.99999999999999989</v>
      </c>
      <c r="AU20" s="29">
        <v>0.99999999999999989</v>
      </c>
      <c r="AV20" s="29">
        <v>1.0000000000000002</v>
      </c>
      <c r="AW20" s="29">
        <v>0.91805272860598797</v>
      </c>
      <c r="AX20" s="216">
        <v>1</v>
      </c>
      <c r="AY20" s="216">
        <v>1.0000000000000002</v>
      </c>
      <c r="AZ20" s="221">
        <v>0.8658802280295762</v>
      </c>
      <c r="BA20" s="221">
        <v>0.56723183069830763</v>
      </c>
      <c r="BB20" s="221">
        <v>0.89296197966237545</v>
      </c>
      <c r="BC20" s="221">
        <v>1</v>
      </c>
      <c r="BD20" s="221">
        <v>1.0000000000000002</v>
      </c>
      <c r="BE20" s="221">
        <v>1</v>
      </c>
      <c r="BF20" s="221">
        <v>0.97594340923687961</v>
      </c>
      <c r="BG20" s="221">
        <v>1</v>
      </c>
      <c r="BH20" s="221">
        <v>1</v>
      </c>
      <c r="BI20" s="221">
        <v>0.99999999999999978</v>
      </c>
      <c r="BJ20" s="221">
        <v>0.97960353075244155</v>
      </c>
      <c r="BK20" s="221">
        <v>0.99999999999999989</v>
      </c>
      <c r="BL20" s="221">
        <v>0.99999999999999989</v>
      </c>
      <c r="BM20" s="221">
        <v>0.99999999999999989</v>
      </c>
      <c r="BN20" s="221">
        <v>0.955838316780386</v>
      </c>
      <c r="BO20" s="221">
        <v>1.0000000000000002</v>
      </c>
      <c r="BP20" s="221">
        <v>1</v>
      </c>
      <c r="BQ20" s="221">
        <v>1</v>
      </c>
      <c r="BR20" s="221">
        <v>0.87011107956110645</v>
      </c>
      <c r="BS20" s="221">
        <v>1</v>
      </c>
      <c r="BT20" s="221">
        <v>1</v>
      </c>
      <c r="BU20" s="221">
        <v>1</v>
      </c>
      <c r="BV20" s="221" t="s">
        <v>198</v>
      </c>
      <c r="BW20" s="221" t="s">
        <v>198</v>
      </c>
      <c r="BX20" s="221" t="s">
        <v>198</v>
      </c>
      <c r="BY20" s="221" t="s">
        <v>198</v>
      </c>
      <c r="BZ20" s="221" t="s">
        <v>198</v>
      </c>
      <c r="CA20" s="221" t="s">
        <v>198</v>
      </c>
      <c r="CB20" s="29">
        <v>0.97544423146661174</v>
      </c>
      <c r="CC20" s="29">
        <v>0.99999999999999978</v>
      </c>
      <c r="CD20" s="202">
        <v>0.94421788633488501</v>
      </c>
      <c r="CE20" s="29">
        <v>0.98496958298059534</v>
      </c>
      <c r="CF20" s="202">
        <v>0.92822174946815161</v>
      </c>
      <c r="CG20" s="29">
        <v>0.99301759900160635</v>
      </c>
      <c r="CH20" s="221">
        <v>0.91265414162152558</v>
      </c>
      <c r="CI20" s="221">
        <v>0.95580056539378255</v>
      </c>
      <c r="CJ20" s="221">
        <v>0.99025645357097358</v>
      </c>
      <c r="CK20" s="221">
        <v>1</v>
      </c>
      <c r="CL20" s="221">
        <v>0.969929953333446</v>
      </c>
      <c r="CM20" s="221">
        <v>0.73262120709916534</v>
      </c>
      <c r="CN20" s="221">
        <v>0.99293765544329526</v>
      </c>
      <c r="CO20" s="221" t="s">
        <v>198</v>
      </c>
      <c r="CP20" s="221" t="s">
        <v>198</v>
      </c>
      <c r="CQ20" s="221" t="s">
        <v>198</v>
      </c>
      <c r="CR20" s="29">
        <v>1</v>
      </c>
      <c r="CS20" s="29">
        <v>0.9356274441017649</v>
      </c>
      <c r="CT20" s="50">
        <v>0.99999999999999978</v>
      </c>
      <c r="CU20" s="51">
        <v>1.0000000000000002</v>
      </c>
      <c r="CV20" s="303">
        <v>1</v>
      </c>
      <c r="CW20" s="30">
        <v>0.95588501002348314</v>
      </c>
      <c r="CX20" s="266"/>
      <c r="CY20" s="31"/>
      <c r="CZ20" s="3"/>
      <c r="DA20" s="32"/>
      <c r="DB20" s="32"/>
      <c r="DC20" s="32"/>
      <c r="DD20" s="32"/>
      <c r="DE20" s="32"/>
      <c r="DF20" s="32"/>
    </row>
    <row r="21" spans="2:110" s="33" customFormat="1">
      <c r="B21" s="576"/>
      <c r="C21" s="49" t="s">
        <v>262</v>
      </c>
      <c r="D21" s="29">
        <v>1.0000000000000002</v>
      </c>
      <c r="E21" s="29">
        <v>1</v>
      </c>
      <c r="F21" s="29">
        <v>1.0000000000000002</v>
      </c>
      <c r="G21" s="29">
        <v>0.99999999999999956</v>
      </c>
      <c r="H21" s="29">
        <v>1</v>
      </c>
      <c r="I21" s="29">
        <v>1.0000000000000002</v>
      </c>
      <c r="J21" s="29">
        <v>0.87987206341383284</v>
      </c>
      <c r="K21" s="29">
        <v>1</v>
      </c>
      <c r="L21" s="29">
        <v>1.0000000000000002</v>
      </c>
      <c r="M21" s="29">
        <v>0.94444184420827582</v>
      </c>
      <c r="N21" s="29">
        <v>1</v>
      </c>
      <c r="O21" s="29">
        <v>1</v>
      </c>
      <c r="P21" s="29">
        <v>0.84919849135576009</v>
      </c>
      <c r="Q21" s="29">
        <v>0.86770634680164682</v>
      </c>
      <c r="R21" s="29">
        <v>0.94106565525768371</v>
      </c>
      <c r="S21" s="29">
        <v>0.88069299470968432</v>
      </c>
      <c r="T21" s="29">
        <v>0.99999999999999978</v>
      </c>
      <c r="U21" s="29">
        <v>0.99999999999999989</v>
      </c>
      <c r="V21" s="29">
        <v>1.0000000000000002</v>
      </c>
      <c r="W21" s="29">
        <v>0.99999999999999989</v>
      </c>
      <c r="X21" s="29">
        <v>1.0000000000000002</v>
      </c>
      <c r="Y21" s="29">
        <v>1.0000000000000002</v>
      </c>
      <c r="Z21" s="29">
        <v>1</v>
      </c>
      <c r="AA21" s="29">
        <v>1</v>
      </c>
      <c r="AB21" s="29">
        <v>0.99999999999999989</v>
      </c>
      <c r="AC21" s="29">
        <v>1</v>
      </c>
      <c r="AD21" s="29">
        <v>1.0000000000000002</v>
      </c>
      <c r="AE21" s="29">
        <v>0.96925671153588733</v>
      </c>
      <c r="AF21" s="29">
        <v>0.99999999999999978</v>
      </c>
      <c r="AG21" s="29">
        <v>0.7377961986100644</v>
      </c>
      <c r="AH21" s="29">
        <v>1.0000000000000002</v>
      </c>
      <c r="AI21" s="202">
        <v>0.99999999999999978</v>
      </c>
      <c r="AJ21" s="29">
        <v>1</v>
      </c>
      <c r="AK21" s="29">
        <v>0.91347813344622097</v>
      </c>
      <c r="AL21" s="29">
        <v>1</v>
      </c>
      <c r="AM21" s="29">
        <v>0.60838608784566117</v>
      </c>
      <c r="AN21" s="29">
        <v>1</v>
      </c>
      <c r="AO21" s="51">
        <v>1</v>
      </c>
      <c r="AP21" s="29">
        <v>1</v>
      </c>
      <c r="AQ21" s="29">
        <v>0.99999999999999989</v>
      </c>
      <c r="AR21" s="216">
        <v>0.72191091026468701</v>
      </c>
      <c r="AS21" s="29">
        <v>1.0000000000000002</v>
      </c>
      <c r="AT21" s="29">
        <v>0.99999999999999989</v>
      </c>
      <c r="AU21" s="29">
        <v>0.99999999999999989</v>
      </c>
      <c r="AV21" s="29">
        <v>1.0000000000000002</v>
      </c>
      <c r="AW21" s="29">
        <v>0.88411068602238585</v>
      </c>
      <c r="AX21" s="216">
        <v>1</v>
      </c>
      <c r="AY21" s="216">
        <v>1.0000000000000002</v>
      </c>
      <c r="AZ21" s="221">
        <v>1.0000000000000002</v>
      </c>
      <c r="BA21" s="221">
        <v>0.76732408706976318</v>
      </c>
      <c r="BB21" s="221">
        <v>0.78592395932475079</v>
      </c>
      <c r="BC21" s="221">
        <v>1</v>
      </c>
      <c r="BD21" s="221">
        <v>1.0000000000000002</v>
      </c>
      <c r="BE21" s="221">
        <v>1</v>
      </c>
      <c r="BF21" s="221">
        <v>0.97594340923687961</v>
      </c>
      <c r="BG21" s="221">
        <v>1</v>
      </c>
      <c r="BH21" s="221">
        <v>1</v>
      </c>
      <c r="BI21" s="221">
        <v>0.99999999999999978</v>
      </c>
      <c r="BJ21" s="221">
        <v>0.81060191474430365</v>
      </c>
      <c r="BK21" s="221">
        <v>0.99999999999999989</v>
      </c>
      <c r="BL21" s="221">
        <v>0.957242164947119</v>
      </c>
      <c r="BM21" s="221">
        <v>0.99999999999999989</v>
      </c>
      <c r="BN21" s="221">
        <v>0.8844568685419899</v>
      </c>
      <c r="BO21" s="221">
        <v>1.0000000000000002</v>
      </c>
      <c r="BP21" s="221">
        <v>1</v>
      </c>
      <c r="BQ21" s="221">
        <v>0.95867325396116043</v>
      </c>
      <c r="BR21" s="221" t="s">
        <v>198</v>
      </c>
      <c r="BS21" s="221" t="s">
        <v>198</v>
      </c>
      <c r="BT21" s="221" t="s">
        <v>198</v>
      </c>
      <c r="BU21" s="221" t="s">
        <v>198</v>
      </c>
      <c r="BV21" s="221" t="s">
        <v>198</v>
      </c>
      <c r="BW21" s="221" t="s">
        <v>198</v>
      </c>
      <c r="BX21" s="221" t="s">
        <v>198</v>
      </c>
      <c r="BY21" s="221" t="s">
        <v>198</v>
      </c>
      <c r="BZ21" s="221" t="s">
        <v>198</v>
      </c>
      <c r="CA21" s="221" t="s">
        <v>198</v>
      </c>
      <c r="CB21" s="29">
        <v>0.96480230015416457</v>
      </c>
      <c r="CC21" s="29">
        <v>0.99999999999999978</v>
      </c>
      <c r="CD21" s="29">
        <v>0.91874474218053337</v>
      </c>
      <c r="CE21" s="29">
        <v>0.95752292699158548</v>
      </c>
      <c r="CF21" s="29">
        <v>0.92822174946815161</v>
      </c>
      <c r="CG21" s="29">
        <v>1.0000000000000002</v>
      </c>
      <c r="CH21" s="51">
        <v>1.0000000000000002</v>
      </c>
      <c r="CI21" s="51">
        <v>0.97763500690244953</v>
      </c>
      <c r="CJ21" s="221">
        <v>0.99999999999999967</v>
      </c>
      <c r="CK21" s="221">
        <v>1</v>
      </c>
      <c r="CL21" s="221" t="s">
        <v>198</v>
      </c>
      <c r="CM21" s="221" t="s">
        <v>198</v>
      </c>
      <c r="CN21" s="221" t="s">
        <v>198</v>
      </c>
      <c r="CO21" s="221" t="s">
        <v>198</v>
      </c>
      <c r="CP21" s="221" t="s">
        <v>198</v>
      </c>
      <c r="CQ21" s="221" t="s">
        <v>198</v>
      </c>
      <c r="CR21" s="29">
        <v>1</v>
      </c>
      <c r="CS21" s="29">
        <v>0.96265526281858427</v>
      </c>
      <c r="CT21" s="50">
        <v>0.99999999999999978</v>
      </c>
      <c r="CU21" s="51">
        <v>1.0000000000000002</v>
      </c>
      <c r="CV21" s="303">
        <v>1</v>
      </c>
      <c r="CW21" s="30">
        <v>0.95988881779840063</v>
      </c>
      <c r="CX21" s="266"/>
      <c r="CY21" s="31"/>
      <c r="CZ21" s="3"/>
      <c r="DA21" s="32"/>
      <c r="DB21" s="32"/>
      <c r="DC21" s="32"/>
      <c r="DD21" s="32"/>
      <c r="DE21" s="32"/>
      <c r="DF21" s="32"/>
    </row>
    <row r="22" spans="2:110" s="33" customFormat="1">
      <c r="B22" s="576"/>
      <c r="C22" s="49" t="s">
        <v>248</v>
      </c>
      <c r="D22" s="29">
        <v>1.0000000000000002</v>
      </c>
      <c r="E22" s="29">
        <v>1</v>
      </c>
      <c r="F22" s="29">
        <v>1.0000000000000002</v>
      </c>
      <c r="G22" s="29">
        <v>0.99999999999999956</v>
      </c>
      <c r="H22" s="29">
        <v>1</v>
      </c>
      <c r="I22" s="29">
        <v>1.0000000000000002</v>
      </c>
      <c r="J22" s="29">
        <v>0.7616732216756863</v>
      </c>
      <c r="K22" s="29">
        <v>1</v>
      </c>
      <c r="L22" s="29">
        <v>1.0000000000000002</v>
      </c>
      <c r="M22" s="29">
        <v>0.91148029960421084</v>
      </c>
      <c r="N22" s="29">
        <v>0.8342250859497734</v>
      </c>
      <c r="O22" s="29">
        <v>1</v>
      </c>
      <c r="P22" s="29">
        <v>1.0000000000000002</v>
      </c>
      <c r="Q22" s="29">
        <v>1</v>
      </c>
      <c r="R22" s="29">
        <v>0.92928740735794835</v>
      </c>
      <c r="S22" s="29">
        <v>1</v>
      </c>
      <c r="T22" s="29">
        <v>0.99999999999999978</v>
      </c>
      <c r="U22" s="29">
        <v>0.99999999999999989</v>
      </c>
      <c r="V22" s="29">
        <v>1.0000000000000002</v>
      </c>
      <c r="W22" s="29">
        <v>0.99999999999999989</v>
      </c>
      <c r="X22" s="29">
        <v>0.9292205236970934</v>
      </c>
      <c r="Y22" s="29">
        <v>1.0000000000000002</v>
      </c>
      <c r="Z22" s="29">
        <v>0.89020674289833235</v>
      </c>
      <c r="AA22" s="29">
        <v>1</v>
      </c>
      <c r="AB22" s="29">
        <v>0.99999999999999989</v>
      </c>
      <c r="AC22" s="29">
        <v>1</v>
      </c>
      <c r="AD22" s="29">
        <v>1.0000000000000002</v>
      </c>
      <c r="AE22" s="29">
        <v>0.96925671153588733</v>
      </c>
      <c r="AF22" s="29">
        <v>0.99999999999999978</v>
      </c>
      <c r="AG22" s="29">
        <v>0.63112769503285915</v>
      </c>
      <c r="AH22" s="29">
        <v>1.0000000000000002</v>
      </c>
      <c r="AI22" s="202">
        <v>0.99187231828931277</v>
      </c>
      <c r="AJ22" s="29">
        <v>1</v>
      </c>
      <c r="AK22" s="29">
        <v>0.91347813344622097</v>
      </c>
      <c r="AL22" s="29">
        <v>1</v>
      </c>
      <c r="AM22" s="29">
        <v>0.73656827511540846</v>
      </c>
      <c r="AN22" s="29">
        <v>1</v>
      </c>
      <c r="AO22" s="51">
        <v>1</v>
      </c>
      <c r="AP22" s="29">
        <v>1</v>
      </c>
      <c r="AQ22" s="29">
        <v>0.99999999999999989</v>
      </c>
      <c r="AR22" s="216">
        <v>0.71226167419840769</v>
      </c>
      <c r="AS22" s="29">
        <v>0.87513181469157919</v>
      </c>
      <c r="AT22" s="51">
        <v>0.99999999999999989</v>
      </c>
      <c r="AU22" s="51">
        <v>1</v>
      </c>
      <c r="AV22" s="216">
        <v>1.0000000000000002</v>
      </c>
      <c r="AW22" s="216">
        <v>0.88325158511783708</v>
      </c>
      <c r="AX22" s="216">
        <v>1</v>
      </c>
      <c r="AY22" s="216">
        <v>1.0000000000000002</v>
      </c>
      <c r="AZ22" s="221">
        <v>1.0000000000000002</v>
      </c>
      <c r="BA22" s="221">
        <v>1</v>
      </c>
      <c r="BB22" s="221">
        <v>1.0000000000000002</v>
      </c>
      <c r="BC22" s="221">
        <v>1</v>
      </c>
      <c r="BD22" s="221">
        <v>0.99820439961760865</v>
      </c>
      <c r="BE22" s="221">
        <v>1</v>
      </c>
      <c r="BF22" s="221">
        <v>1</v>
      </c>
      <c r="BG22" s="221">
        <v>0.97421974445321669</v>
      </c>
      <c r="BH22" s="221">
        <v>1</v>
      </c>
      <c r="BI22" s="221">
        <v>0.95135752234170945</v>
      </c>
      <c r="BJ22" s="221">
        <v>1</v>
      </c>
      <c r="BK22" s="221">
        <v>0.99999999999999989</v>
      </c>
      <c r="BL22" s="221" t="s">
        <v>198</v>
      </c>
      <c r="BM22" s="221" t="s">
        <v>198</v>
      </c>
      <c r="BN22" s="221" t="s">
        <v>198</v>
      </c>
      <c r="BO22" s="221" t="s">
        <v>198</v>
      </c>
      <c r="BP22" s="221" t="s">
        <v>198</v>
      </c>
      <c r="BQ22" s="221" t="s">
        <v>198</v>
      </c>
      <c r="BR22" s="221" t="s">
        <v>198</v>
      </c>
      <c r="BS22" s="221" t="s">
        <v>198</v>
      </c>
      <c r="BT22" s="221" t="s">
        <v>198</v>
      </c>
      <c r="BU22" s="221" t="s">
        <v>198</v>
      </c>
      <c r="BV22" s="221" t="s">
        <v>198</v>
      </c>
      <c r="BW22" s="221" t="s">
        <v>198</v>
      </c>
      <c r="BX22" s="221" t="s">
        <v>198</v>
      </c>
      <c r="BY22" s="221" t="s">
        <v>198</v>
      </c>
      <c r="BZ22" s="221" t="s">
        <v>198</v>
      </c>
      <c r="CA22" s="221" t="s">
        <v>198</v>
      </c>
      <c r="CB22" s="29">
        <v>0.95837820402769747</v>
      </c>
      <c r="CC22" s="29">
        <v>0.94307610854647361</v>
      </c>
      <c r="CD22" s="29">
        <v>0.91519531930911335</v>
      </c>
      <c r="CE22" s="29">
        <v>0.93923700479403016</v>
      </c>
      <c r="CF22" s="29">
        <v>0.92822174946815161</v>
      </c>
      <c r="CG22" s="29">
        <v>1.0000000000000002</v>
      </c>
      <c r="CH22" s="51">
        <v>1.0000000000000002</v>
      </c>
      <c r="CI22" s="51">
        <v>0.89753822521003057</v>
      </c>
      <c r="CJ22" s="221">
        <v>0.99999999999999967</v>
      </c>
      <c r="CK22" s="221">
        <v>1</v>
      </c>
      <c r="CL22" s="221" t="s">
        <v>198</v>
      </c>
      <c r="CM22" s="221" t="s">
        <v>198</v>
      </c>
      <c r="CN22" s="221" t="s">
        <v>198</v>
      </c>
      <c r="CO22" s="221" t="s">
        <v>198</v>
      </c>
      <c r="CP22" s="221" t="s">
        <v>198</v>
      </c>
      <c r="CQ22" s="221" t="s">
        <v>198</v>
      </c>
      <c r="CR22" s="29">
        <v>1</v>
      </c>
      <c r="CS22" s="29">
        <v>1</v>
      </c>
      <c r="CT22" s="50">
        <v>0.99999999999999978</v>
      </c>
      <c r="CU22" s="51">
        <v>1.0000000000000002</v>
      </c>
      <c r="CV22" s="303" t="s">
        <v>198</v>
      </c>
      <c r="CW22" s="30">
        <v>0.95819607705971055</v>
      </c>
      <c r="CX22" s="266"/>
      <c r="CY22" s="31"/>
      <c r="CZ22" s="3"/>
      <c r="DA22" s="32"/>
      <c r="DB22" s="32"/>
      <c r="DC22" s="32"/>
      <c r="DD22" s="32"/>
      <c r="DE22" s="32"/>
      <c r="DF22" s="32"/>
    </row>
    <row r="23" spans="2:110" s="33" customFormat="1">
      <c r="B23" s="576"/>
      <c r="C23" s="49" t="s">
        <v>230</v>
      </c>
      <c r="D23" s="29">
        <v>0.99746335102535655</v>
      </c>
      <c r="E23" s="29">
        <v>0.89071121212189874</v>
      </c>
      <c r="F23" s="29">
        <v>1.0000000000000002</v>
      </c>
      <c r="G23" s="29">
        <v>0.99999999999999956</v>
      </c>
      <c r="H23" s="29">
        <v>1</v>
      </c>
      <c r="I23" s="29">
        <v>1.0000000000000002</v>
      </c>
      <c r="J23" s="29">
        <v>0.86457830582967943</v>
      </c>
      <c r="K23" s="29">
        <v>1</v>
      </c>
      <c r="L23" s="29">
        <v>1.0000000000000002</v>
      </c>
      <c r="M23" s="29">
        <v>1</v>
      </c>
      <c r="N23" s="29">
        <v>1</v>
      </c>
      <c r="O23" s="29">
        <v>1</v>
      </c>
      <c r="P23" s="29">
        <v>1.0000000000000002</v>
      </c>
      <c r="Q23" s="29">
        <v>1</v>
      </c>
      <c r="R23" s="29">
        <v>0.92928740735794835</v>
      </c>
      <c r="S23" s="29">
        <v>1</v>
      </c>
      <c r="T23" s="29">
        <v>0.99999999999999978</v>
      </c>
      <c r="U23" s="29">
        <v>0.99999999999999989</v>
      </c>
      <c r="V23" s="29">
        <v>1.0000000000000002</v>
      </c>
      <c r="W23" s="29">
        <v>0.99999999999999989</v>
      </c>
      <c r="X23" s="29">
        <v>0.79054143262299925</v>
      </c>
      <c r="Y23" s="29">
        <v>1.0000000000000002</v>
      </c>
      <c r="Z23" s="29">
        <v>0.95684574191176208</v>
      </c>
      <c r="AA23" s="29">
        <v>1</v>
      </c>
      <c r="AB23" s="29">
        <v>0.99999999999999989</v>
      </c>
      <c r="AC23" s="29">
        <v>1</v>
      </c>
      <c r="AD23" s="29">
        <v>1.0000000000000002</v>
      </c>
      <c r="AE23" s="29">
        <v>0.96925671153588733</v>
      </c>
      <c r="AF23" s="29">
        <v>0.99999999999999978</v>
      </c>
      <c r="AG23" s="29">
        <v>0.54434072956607371</v>
      </c>
      <c r="AH23" s="29">
        <v>1.0000000000000002</v>
      </c>
      <c r="AI23" s="202">
        <v>0.99999999999999989</v>
      </c>
      <c r="AJ23" s="29">
        <v>1</v>
      </c>
      <c r="AK23" s="29">
        <v>0.91347813344622097</v>
      </c>
      <c r="AL23" s="29">
        <v>1</v>
      </c>
      <c r="AM23" s="29">
        <v>1</v>
      </c>
      <c r="AN23" s="29">
        <v>1</v>
      </c>
      <c r="AO23" s="51">
        <v>1</v>
      </c>
      <c r="AP23" s="29">
        <v>0.85702600023025155</v>
      </c>
      <c r="AQ23" s="29">
        <v>1</v>
      </c>
      <c r="AR23" s="216">
        <v>0.7219109102646869</v>
      </c>
      <c r="AS23" s="29">
        <v>1.0000000000000002</v>
      </c>
      <c r="AT23" s="51">
        <v>0.99999999999999989</v>
      </c>
      <c r="AU23" s="51">
        <v>1</v>
      </c>
      <c r="AV23" s="216">
        <v>1.0000000000000002</v>
      </c>
      <c r="AW23" s="216">
        <v>0.96499410387435258</v>
      </c>
      <c r="AX23" s="216">
        <v>1</v>
      </c>
      <c r="AY23" s="216">
        <v>1.0000000000000002</v>
      </c>
      <c r="AZ23" s="221">
        <v>1.0000000000000002</v>
      </c>
      <c r="BA23" s="221">
        <v>1</v>
      </c>
      <c r="BB23" s="221">
        <v>1.0000000000000002</v>
      </c>
      <c r="BC23" s="221">
        <v>1</v>
      </c>
      <c r="BD23" s="221">
        <v>0.13417845119163707</v>
      </c>
      <c r="BE23" s="221">
        <v>1</v>
      </c>
      <c r="BF23" s="221">
        <v>0.97234491916449628</v>
      </c>
      <c r="BG23" s="221">
        <v>0.92437040531056924</v>
      </c>
      <c r="BH23" s="221">
        <v>1</v>
      </c>
      <c r="BI23" s="221">
        <v>0.95135752234170945</v>
      </c>
      <c r="BJ23" s="221" t="s">
        <v>198</v>
      </c>
      <c r="BK23" s="221" t="s">
        <v>198</v>
      </c>
      <c r="BL23" s="221" t="s">
        <v>198</v>
      </c>
      <c r="BM23" s="221" t="s">
        <v>198</v>
      </c>
      <c r="BN23" s="221" t="s">
        <v>198</v>
      </c>
      <c r="BO23" s="221" t="s">
        <v>198</v>
      </c>
      <c r="BP23" s="221" t="s">
        <v>198</v>
      </c>
      <c r="BQ23" s="221" t="s">
        <v>198</v>
      </c>
      <c r="BR23" s="221" t="s">
        <v>198</v>
      </c>
      <c r="BS23" s="221" t="s">
        <v>198</v>
      </c>
      <c r="BT23" s="221" t="s">
        <v>198</v>
      </c>
      <c r="BU23" s="221" t="s">
        <v>198</v>
      </c>
      <c r="BV23" s="221" t="s">
        <v>198</v>
      </c>
      <c r="BW23" s="221" t="s">
        <v>198</v>
      </c>
      <c r="BX23" s="221" t="s">
        <v>198</v>
      </c>
      <c r="BY23" s="221" t="s">
        <v>198</v>
      </c>
      <c r="BZ23" s="221" t="s">
        <v>198</v>
      </c>
      <c r="CA23" s="221" t="s">
        <v>198</v>
      </c>
      <c r="CB23" s="29">
        <v>0.98561276460703673</v>
      </c>
      <c r="CC23" s="29">
        <v>0.98281877322038491</v>
      </c>
      <c r="CD23" s="29">
        <v>0.96760633473875168</v>
      </c>
      <c r="CE23" s="29">
        <v>0.94883653430432435</v>
      </c>
      <c r="CF23" s="29">
        <v>0.92822174946815161</v>
      </c>
      <c r="CG23" s="216">
        <v>1.0000000000000002</v>
      </c>
      <c r="CH23" s="51">
        <v>0.93454549053765168</v>
      </c>
      <c r="CI23" s="51">
        <v>0.9435483658112348</v>
      </c>
      <c r="CJ23" s="221">
        <v>0.99999999999999978</v>
      </c>
      <c r="CK23" s="221">
        <v>1</v>
      </c>
      <c r="CL23" s="221" t="s">
        <v>198</v>
      </c>
      <c r="CM23" s="221" t="s">
        <v>198</v>
      </c>
      <c r="CN23" s="221" t="s">
        <v>198</v>
      </c>
      <c r="CO23" s="221" t="s">
        <v>198</v>
      </c>
      <c r="CP23" s="221" t="s">
        <v>198</v>
      </c>
      <c r="CQ23" s="221" t="s">
        <v>198</v>
      </c>
      <c r="CR23" s="29">
        <v>1</v>
      </c>
      <c r="CS23" s="29">
        <v>1</v>
      </c>
      <c r="CT23" s="50">
        <v>0.99999999999999978</v>
      </c>
      <c r="CU23" s="51" t="s">
        <v>198</v>
      </c>
      <c r="CV23" s="303" t="s">
        <v>198</v>
      </c>
      <c r="CW23" s="30">
        <v>0.93899999999999995</v>
      </c>
      <c r="CX23" s="266"/>
      <c r="CY23" s="31"/>
      <c r="CZ23" s="3"/>
      <c r="DA23" s="32"/>
      <c r="DB23" s="32"/>
      <c r="DC23" s="32"/>
      <c r="DD23" s="32"/>
      <c r="DE23" s="32"/>
      <c r="DF23" s="32"/>
    </row>
    <row r="24" spans="2:110" s="33" customFormat="1">
      <c r="B24" s="576"/>
      <c r="C24" s="49" t="s">
        <v>220</v>
      </c>
      <c r="D24" s="29">
        <v>1</v>
      </c>
      <c r="E24" s="29">
        <v>0.89071121212189874</v>
      </c>
      <c r="F24" s="29">
        <v>1.0000000000000002</v>
      </c>
      <c r="G24" s="29">
        <v>0.99999999999999956</v>
      </c>
      <c r="H24" s="29">
        <v>1</v>
      </c>
      <c r="I24" s="29">
        <v>0.88447888193281021</v>
      </c>
      <c r="J24" s="29">
        <v>1.0000000000000002</v>
      </c>
      <c r="K24" s="29">
        <v>1</v>
      </c>
      <c r="L24" s="29">
        <v>1.0000000000000002</v>
      </c>
      <c r="M24" s="29">
        <v>0.99999999999999989</v>
      </c>
      <c r="N24" s="29">
        <v>1</v>
      </c>
      <c r="O24" s="29">
        <v>1</v>
      </c>
      <c r="P24" s="29">
        <v>1.0000000000000002</v>
      </c>
      <c r="Q24" s="29">
        <v>1</v>
      </c>
      <c r="R24" s="29">
        <v>0.95441391250721375</v>
      </c>
      <c r="S24" s="29">
        <v>1</v>
      </c>
      <c r="T24" s="29">
        <v>0.99999999999999978</v>
      </c>
      <c r="U24" s="29">
        <v>0.99999999999999989</v>
      </c>
      <c r="V24" s="29">
        <v>1.0000000000000002</v>
      </c>
      <c r="W24" s="29">
        <v>0.99999999999999989</v>
      </c>
      <c r="X24" s="29">
        <v>0.82784629497502804</v>
      </c>
      <c r="Y24" s="29">
        <v>1.0000000000000002</v>
      </c>
      <c r="Z24" s="29">
        <v>0.85986816002795496</v>
      </c>
      <c r="AA24" s="29">
        <v>1</v>
      </c>
      <c r="AB24" s="29">
        <v>0.90144897469863328</v>
      </c>
      <c r="AC24" s="29">
        <v>1</v>
      </c>
      <c r="AD24" s="29">
        <v>1.0000000000000002</v>
      </c>
      <c r="AE24" s="29">
        <v>0.96925671153588733</v>
      </c>
      <c r="AF24" s="29">
        <v>0.99999999999999978</v>
      </c>
      <c r="AG24" s="29">
        <v>0.54434072956607371</v>
      </c>
      <c r="AH24" s="29">
        <v>1.0000000000000002</v>
      </c>
      <c r="AI24" s="202">
        <v>0.91654905010527032</v>
      </c>
      <c r="AJ24" s="29">
        <v>1</v>
      </c>
      <c r="AK24" s="29">
        <v>0.99999999999999978</v>
      </c>
      <c r="AL24" s="29">
        <v>1</v>
      </c>
      <c r="AM24" s="29">
        <v>1</v>
      </c>
      <c r="AN24" s="29">
        <v>1</v>
      </c>
      <c r="AO24" s="51">
        <v>1</v>
      </c>
      <c r="AP24" s="29">
        <v>1.0000000000000002</v>
      </c>
      <c r="AQ24" s="29">
        <v>1</v>
      </c>
      <c r="AR24" s="216">
        <v>0.70346890466967948</v>
      </c>
      <c r="AS24" s="29">
        <v>0.87641668799590489</v>
      </c>
      <c r="AT24" s="51">
        <v>0.99999999999999989</v>
      </c>
      <c r="AU24" s="51">
        <v>1</v>
      </c>
      <c r="AV24" s="216">
        <v>1.0000000000000002</v>
      </c>
      <c r="AW24" s="216">
        <v>1</v>
      </c>
      <c r="AX24" s="216">
        <v>1</v>
      </c>
      <c r="AY24" s="216">
        <v>1.0000000000000002</v>
      </c>
      <c r="AZ24" s="221">
        <v>1.0000000000000002</v>
      </c>
      <c r="BA24" s="221">
        <v>1</v>
      </c>
      <c r="BB24" s="221">
        <v>1</v>
      </c>
      <c r="BC24" s="221">
        <v>1</v>
      </c>
      <c r="BD24" s="221">
        <v>1</v>
      </c>
      <c r="BE24" s="221">
        <v>1</v>
      </c>
      <c r="BF24" s="221">
        <v>0.98156327944299748</v>
      </c>
      <c r="BG24" s="221">
        <v>0.95717225600993316</v>
      </c>
      <c r="BH24" s="221">
        <v>1</v>
      </c>
      <c r="BI24" s="221" t="s">
        <v>198</v>
      </c>
      <c r="BJ24" s="221" t="s">
        <v>198</v>
      </c>
      <c r="BK24" s="221" t="s">
        <v>198</v>
      </c>
      <c r="BL24" s="221" t="s">
        <v>198</v>
      </c>
      <c r="BM24" s="221" t="s">
        <v>198</v>
      </c>
      <c r="BN24" s="221" t="s">
        <v>198</v>
      </c>
      <c r="BO24" s="221" t="s">
        <v>198</v>
      </c>
      <c r="BP24" s="221" t="s">
        <v>198</v>
      </c>
      <c r="BQ24" s="221" t="s">
        <v>198</v>
      </c>
      <c r="BR24" s="221" t="s">
        <v>198</v>
      </c>
      <c r="BS24" s="221" t="s">
        <v>198</v>
      </c>
      <c r="BT24" s="221" t="s">
        <v>198</v>
      </c>
      <c r="BU24" s="221" t="s">
        <v>198</v>
      </c>
      <c r="BV24" s="221" t="s">
        <v>198</v>
      </c>
      <c r="BW24" s="221" t="s">
        <v>198</v>
      </c>
      <c r="BX24" s="221" t="s">
        <v>198</v>
      </c>
      <c r="BY24" s="221" t="s">
        <v>198</v>
      </c>
      <c r="BZ24" s="221" t="s">
        <v>198</v>
      </c>
      <c r="CA24" s="221" t="s">
        <v>198</v>
      </c>
      <c r="CB24" s="29">
        <v>0.8946893088537996</v>
      </c>
      <c r="CC24" s="29">
        <v>0.99185593629288427</v>
      </c>
      <c r="CD24" s="29">
        <v>0.93814037144069717</v>
      </c>
      <c r="CE24" s="29">
        <v>0.93267581734383165</v>
      </c>
      <c r="CF24" s="29">
        <v>0.92822174946815161</v>
      </c>
      <c r="CG24" s="216">
        <v>1.0000000000000002</v>
      </c>
      <c r="CH24" s="51">
        <v>0.91265555560268852</v>
      </c>
      <c r="CI24" s="51">
        <v>1</v>
      </c>
      <c r="CJ24" s="221">
        <v>0.93814329036958211</v>
      </c>
      <c r="CK24" s="221">
        <v>0.95520672891798242</v>
      </c>
      <c r="CL24" s="221" t="s">
        <v>198</v>
      </c>
      <c r="CM24" s="221" t="s">
        <v>198</v>
      </c>
      <c r="CN24" s="221" t="s">
        <v>198</v>
      </c>
      <c r="CO24" s="221" t="s">
        <v>198</v>
      </c>
      <c r="CP24" s="221" t="s">
        <v>198</v>
      </c>
      <c r="CQ24" s="221" t="s">
        <v>198</v>
      </c>
      <c r="CR24" s="29">
        <v>1</v>
      </c>
      <c r="CS24" s="29">
        <v>1</v>
      </c>
      <c r="CT24" s="50">
        <v>0.99999999999999978</v>
      </c>
      <c r="CU24" s="51" t="s">
        <v>198</v>
      </c>
      <c r="CV24" s="303" t="s">
        <v>198</v>
      </c>
      <c r="CW24" s="30">
        <v>0.95501648110121129</v>
      </c>
      <c r="CX24" s="266"/>
      <c r="CY24" s="31"/>
      <c r="CZ24" s="3"/>
      <c r="DA24" s="32"/>
      <c r="DB24" s="32"/>
      <c r="DC24" s="32"/>
      <c r="DD24" s="32"/>
      <c r="DE24" s="32"/>
      <c r="DF24" s="32"/>
    </row>
    <row r="25" spans="2:110" s="207" customFormat="1">
      <c r="B25" s="576"/>
      <c r="C25" s="49" t="s">
        <v>210</v>
      </c>
      <c r="D25" s="202">
        <v>0.94624759874829456</v>
      </c>
      <c r="E25" s="202">
        <v>1</v>
      </c>
      <c r="F25" s="202">
        <v>1</v>
      </c>
      <c r="G25" s="202">
        <v>0.98262032390121223</v>
      </c>
      <c r="H25" s="202">
        <v>1</v>
      </c>
      <c r="I25" s="202">
        <v>1.0000000000000002</v>
      </c>
      <c r="J25" s="202">
        <v>1.0000000000000002</v>
      </c>
      <c r="K25" s="202">
        <v>1</v>
      </c>
      <c r="L25" s="202">
        <v>1.0000000000000002</v>
      </c>
      <c r="M25" s="202">
        <v>0.99999999999999989</v>
      </c>
      <c r="N25" s="202">
        <v>1</v>
      </c>
      <c r="O25" s="202">
        <v>1</v>
      </c>
      <c r="P25" s="202">
        <v>1.0000000000000002</v>
      </c>
      <c r="Q25" s="202">
        <v>0.99491624498857478</v>
      </c>
      <c r="R25" s="202">
        <v>0.97941333955593124</v>
      </c>
      <c r="S25" s="202">
        <v>1.0000000000000002</v>
      </c>
      <c r="T25" s="202">
        <v>0.99999999999999978</v>
      </c>
      <c r="U25" s="202">
        <v>0.99713031279927689</v>
      </c>
      <c r="V25" s="202">
        <v>1.0000000000000002</v>
      </c>
      <c r="W25" s="202">
        <v>0.99999999999999989</v>
      </c>
      <c r="X25" s="202">
        <v>1</v>
      </c>
      <c r="Y25" s="202">
        <v>1.0000000000000002</v>
      </c>
      <c r="Z25" s="202">
        <v>0.99999999999999989</v>
      </c>
      <c r="AA25" s="202">
        <v>1</v>
      </c>
      <c r="AB25" s="202">
        <v>0.99999999999999989</v>
      </c>
      <c r="AC25" s="202">
        <v>0.88608396386682631</v>
      </c>
      <c r="AD25" s="202">
        <v>1.0000000000000002</v>
      </c>
      <c r="AE25" s="202">
        <v>0.95115934648645351</v>
      </c>
      <c r="AF25" s="202">
        <v>0.99999999999999978</v>
      </c>
      <c r="AG25" s="202">
        <v>0.65058038426886255</v>
      </c>
      <c r="AH25" s="202">
        <v>0.91441133974751942</v>
      </c>
      <c r="AI25" s="202">
        <v>0.91458320267490079</v>
      </c>
      <c r="AJ25" s="202">
        <v>1</v>
      </c>
      <c r="AK25" s="202">
        <v>0.99999999999999978</v>
      </c>
      <c r="AL25" s="202">
        <v>1</v>
      </c>
      <c r="AM25" s="202">
        <v>1</v>
      </c>
      <c r="AN25" s="202">
        <v>1</v>
      </c>
      <c r="AO25" s="51">
        <v>1</v>
      </c>
      <c r="AP25" s="202">
        <v>1</v>
      </c>
      <c r="AQ25" s="241">
        <v>1</v>
      </c>
      <c r="AR25" s="241">
        <v>0.70346890466967948</v>
      </c>
      <c r="AS25" s="241">
        <v>0.87601228564115696</v>
      </c>
      <c r="AT25" s="51">
        <v>0.99999999999999989</v>
      </c>
      <c r="AU25" s="51">
        <v>1</v>
      </c>
      <c r="AV25" s="216">
        <v>1.0000000000000002</v>
      </c>
      <c r="AW25" s="216">
        <v>0.97705419246350211</v>
      </c>
      <c r="AX25" s="216">
        <v>1</v>
      </c>
      <c r="AY25" s="216">
        <v>1.0000000000000002</v>
      </c>
      <c r="AZ25" s="221">
        <v>1</v>
      </c>
      <c r="BA25" s="221">
        <v>0.89196508331750679</v>
      </c>
      <c r="BB25" s="221">
        <v>1</v>
      </c>
      <c r="BC25" s="221">
        <v>1</v>
      </c>
      <c r="BD25" s="221">
        <v>1</v>
      </c>
      <c r="BE25" s="221">
        <v>1</v>
      </c>
      <c r="BF25" s="221" t="s">
        <v>198</v>
      </c>
      <c r="BG25" s="221" t="s">
        <v>198</v>
      </c>
      <c r="BH25" s="221" t="s">
        <v>198</v>
      </c>
      <c r="BI25" s="221" t="s">
        <v>198</v>
      </c>
      <c r="BJ25" s="221" t="s">
        <v>198</v>
      </c>
      <c r="BK25" s="221" t="s">
        <v>198</v>
      </c>
      <c r="BL25" s="221" t="s">
        <v>198</v>
      </c>
      <c r="BM25" s="221" t="s">
        <v>198</v>
      </c>
      <c r="BN25" s="221" t="s">
        <v>198</v>
      </c>
      <c r="BO25" s="221" t="s">
        <v>198</v>
      </c>
      <c r="BP25" s="221" t="s">
        <v>198</v>
      </c>
      <c r="BQ25" s="221" t="s">
        <v>198</v>
      </c>
      <c r="BR25" s="221" t="s">
        <v>198</v>
      </c>
      <c r="BS25" s="221" t="s">
        <v>198</v>
      </c>
      <c r="BT25" s="221" t="s">
        <v>198</v>
      </c>
      <c r="BU25" s="221" t="s">
        <v>198</v>
      </c>
      <c r="BV25" s="221" t="s">
        <v>198</v>
      </c>
      <c r="BW25" s="221" t="s">
        <v>198</v>
      </c>
      <c r="BX25" s="221" t="s">
        <v>198</v>
      </c>
      <c r="BY25" s="221" t="s">
        <v>198</v>
      </c>
      <c r="BZ25" s="221" t="s">
        <v>198</v>
      </c>
      <c r="CA25" s="221" t="s">
        <v>198</v>
      </c>
      <c r="CB25" s="202">
        <v>0.8946893088537996</v>
      </c>
      <c r="CC25" s="202">
        <v>1</v>
      </c>
      <c r="CD25" s="202">
        <v>0.96706730526337081</v>
      </c>
      <c r="CE25" s="202">
        <v>0.85952450683431136</v>
      </c>
      <c r="CF25" s="202">
        <v>0.89239894881741944</v>
      </c>
      <c r="CG25" s="216">
        <v>1.0000000000000002</v>
      </c>
      <c r="CH25" s="51">
        <v>0.95622037713652253</v>
      </c>
      <c r="CI25" s="51">
        <v>1</v>
      </c>
      <c r="CJ25" s="221">
        <v>0.92831135572222367</v>
      </c>
      <c r="CK25" s="221">
        <v>0.95520672891798242</v>
      </c>
      <c r="CL25" s="221" t="s">
        <v>198</v>
      </c>
      <c r="CM25" s="221" t="s">
        <v>198</v>
      </c>
      <c r="CN25" s="221" t="s">
        <v>198</v>
      </c>
      <c r="CO25" s="221" t="s">
        <v>198</v>
      </c>
      <c r="CP25" s="221" t="s">
        <v>198</v>
      </c>
      <c r="CQ25" s="221" t="s">
        <v>198</v>
      </c>
      <c r="CR25" s="202">
        <v>1</v>
      </c>
      <c r="CS25" s="202">
        <v>1</v>
      </c>
      <c r="CT25" s="203">
        <v>0.99999999999999978</v>
      </c>
      <c r="CU25" s="221" t="s">
        <v>198</v>
      </c>
      <c r="CV25" s="304" t="s">
        <v>198</v>
      </c>
      <c r="CW25" s="204">
        <v>0.95367106534790425</v>
      </c>
      <c r="CX25" s="269"/>
      <c r="CY25" s="205"/>
      <c r="CZ25" s="155"/>
      <c r="DA25" s="206"/>
      <c r="DB25" s="206"/>
      <c r="DC25" s="206"/>
      <c r="DD25" s="206"/>
      <c r="DE25" s="206"/>
      <c r="DF25" s="206"/>
    </row>
    <row r="26" spans="2:110" s="33" customFormat="1">
      <c r="B26" s="576"/>
      <c r="C26" s="49" t="s">
        <v>199</v>
      </c>
      <c r="D26" s="29">
        <v>0.85197237822155125</v>
      </c>
      <c r="E26" s="29">
        <v>1</v>
      </c>
      <c r="F26" s="29">
        <v>1</v>
      </c>
      <c r="G26" s="29">
        <v>0.84080051940359712</v>
      </c>
      <c r="H26" s="29">
        <v>1</v>
      </c>
      <c r="I26" s="29">
        <v>1.0000000000000002</v>
      </c>
      <c r="J26" s="29">
        <v>1.0000000000000002</v>
      </c>
      <c r="K26" s="29">
        <v>1</v>
      </c>
      <c r="L26" s="29">
        <v>0.98700398723670524</v>
      </c>
      <c r="M26" s="29">
        <v>0.96230742384205004</v>
      </c>
      <c r="N26" s="29">
        <v>1</v>
      </c>
      <c r="O26" s="29">
        <v>1</v>
      </c>
      <c r="P26" s="29">
        <v>1.0000000000000002</v>
      </c>
      <c r="Q26" s="29">
        <v>1.0000000000000002</v>
      </c>
      <c r="R26" s="29">
        <v>0.93129612046707588</v>
      </c>
      <c r="S26" s="29">
        <v>1.0000000000000002</v>
      </c>
      <c r="T26" s="29">
        <v>0.99999999999999978</v>
      </c>
      <c r="U26" s="29">
        <v>0.83283856995391947</v>
      </c>
      <c r="V26" s="29">
        <v>1.0000000000000002</v>
      </c>
      <c r="W26" s="29">
        <v>0.99999999999999989</v>
      </c>
      <c r="X26" s="29">
        <v>1</v>
      </c>
      <c r="Y26" s="29">
        <v>1.0000000000000002</v>
      </c>
      <c r="Z26" s="29">
        <v>0.99999999999999989</v>
      </c>
      <c r="AA26" s="29">
        <v>1</v>
      </c>
      <c r="AB26" s="29">
        <v>0.99999999999999989</v>
      </c>
      <c r="AC26" s="29">
        <v>1.0000000000000002</v>
      </c>
      <c r="AD26" s="29">
        <v>1.0000000000000002</v>
      </c>
      <c r="AE26" s="29">
        <v>1</v>
      </c>
      <c r="AF26" s="29">
        <v>0.99999999999999978</v>
      </c>
      <c r="AG26" s="51">
        <v>0.65058038426886255</v>
      </c>
      <c r="AH26" s="29">
        <v>0.9882947627142471</v>
      </c>
      <c r="AI26" s="221">
        <v>0.93029953492032635</v>
      </c>
      <c r="AJ26" s="29">
        <v>1</v>
      </c>
      <c r="AK26" s="51">
        <v>0.5489341025923703</v>
      </c>
      <c r="AL26" s="51">
        <v>1</v>
      </c>
      <c r="AM26" s="51">
        <v>1</v>
      </c>
      <c r="AN26" s="29">
        <v>0.81240801127528228</v>
      </c>
      <c r="AO26" s="51">
        <v>1</v>
      </c>
      <c r="AP26" s="29">
        <v>1</v>
      </c>
      <c r="AQ26" s="216">
        <v>1</v>
      </c>
      <c r="AR26" s="241">
        <v>0.88886163115988825</v>
      </c>
      <c r="AS26" s="216">
        <v>1.0000000000000002</v>
      </c>
      <c r="AT26" s="51">
        <v>0.99999999999999989</v>
      </c>
      <c r="AU26" s="51">
        <v>0.79990030193370065</v>
      </c>
      <c r="AV26" s="216">
        <v>1.0000000000000002</v>
      </c>
      <c r="AW26" s="216">
        <v>0.99999999999999989</v>
      </c>
      <c r="AX26" s="216">
        <v>1</v>
      </c>
      <c r="AY26" s="216">
        <v>1.0000000000000002</v>
      </c>
      <c r="AZ26" s="221">
        <v>1</v>
      </c>
      <c r="BA26" s="221">
        <v>1</v>
      </c>
      <c r="BB26" s="221">
        <v>0.8329835195110955</v>
      </c>
      <c r="BC26" s="221">
        <v>1</v>
      </c>
      <c r="BD26" s="221" t="s">
        <v>198</v>
      </c>
      <c r="BE26" s="221" t="s">
        <v>198</v>
      </c>
      <c r="BF26" s="221" t="s">
        <v>198</v>
      </c>
      <c r="BG26" s="221" t="s">
        <v>198</v>
      </c>
      <c r="BH26" s="221" t="s">
        <v>198</v>
      </c>
      <c r="BI26" s="221" t="s">
        <v>198</v>
      </c>
      <c r="BJ26" s="221" t="s">
        <v>198</v>
      </c>
      <c r="BK26" s="221" t="s">
        <v>198</v>
      </c>
      <c r="BL26" s="221" t="s">
        <v>198</v>
      </c>
      <c r="BM26" s="221" t="s">
        <v>198</v>
      </c>
      <c r="BN26" s="221" t="s">
        <v>198</v>
      </c>
      <c r="BO26" s="221" t="s">
        <v>198</v>
      </c>
      <c r="BP26" s="221" t="s">
        <v>198</v>
      </c>
      <c r="BQ26" s="221" t="s">
        <v>198</v>
      </c>
      <c r="BR26" s="221" t="s">
        <v>198</v>
      </c>
      <c r="BS26" s="221" t="s">
        <v>198</v>
      </c>
      <c r="BT26" s="221" t="s">
        <v>198</v>
      </c>
      <c r="BU26" s="221" t="s">
        <v>198</v>
      </c>
      <c r="BV26" s="221" t="s">
        <v>198</v>
      </c>
      <c r="BW26" s="221" t="s">
        <v>198</v>
      </c>
      <c r="BX26" s="221" t="s">
        <v>198</v>
      </c>
      <c r="BY26" s="221" t="s">
        <v>198</v>
      </c>
      <c r="BZ26" s="221" t="s">
        <v>198</v>
      </c>
      <c r="CA26" s="221" t="s">
        <v>198</v>
      </c>
      <c r="CB26" s="29">
        <v>0.90108557036694203</v>
      </c>
      <c r="CC26" s="29">
        <v>0.99185588972860961</v>
      </c>
      <c r="CD26" s="29">
        <v>0.87360553465349056</v>
      </c>
      <c r="CE26" s="51">
        <v>0.79260828765936087</v>
      </c>
      <c r="CF26" s="216">
        <v>0.84419343611264797</v>
      </c>
      <c r="CG26" s="216">
        <v>1.0000000000000002</v>
      </c>
      <c r="CH26" s="51">
        <v>0.95622037713652253</v>
      </c>
      <c r="CI26" s="51">
        <v>1</v>
      </c>
      <c r="CJ26" s="221" t="s">
        <v>198</v>
      </c>
      <c r="CK26" s="221" t="s">
        <v>198</v>
      </c>
      <c r="CL26" s="221" t="s">
        <v>198</v>
      </c>
      <c r="CM26" s="221" t="s">
        <v>198</v>
      </c>
      <c r="CN26" s="221" t="s">
        <v>198</v>
      </c>
      <c r="CO26" s="221" t="s">
        <v>198</v>
      </c>
      <c r="CP26" s="221" t="s">
        <v>198</v>
      </c>
      <c r="CQ26" s="221" t="s">
        <v>198</v>
      </c>
      <c r="CR26" s="29">
        <v>1</v>
      </c>
      <c r="CS26" s="29">
        <v>0.89452658527994233</v>
      </c>
      <c r="CT26" s="50">
        <v>0.99999999999999978</v>
      </c>
      <c r="CU26" s="51" t="s">
        <v>198</v>
      </c>
      <c r="CV26" s="303" t="s">
        <v>198</v>
      </c>
      <c r="CW26" s="30">
        <v>0.94707237982501546</v>
      </c>
      <c r="CX26" s="266"/>
      <c r="CY26" s="31"/>
      <c r="CZ26" s="3"/>
      <c r="DA26" s="32"/>
      <c r="DB26" s="32"/>
      <c r="DC26" s="32"/>
      <c r="DD26" s="32"/>
      <c r="DE26" s="32"/>
      <c r="DF26" s="32"/>
    </row>
    <row r="27" spans="2:110" s="33" customFormat="1">
      <c r="B27" s="576"/>
      <c r="C27" s="49" t="s">
        <v>183</v>
      </c>
      <c r="D27" s="29">
        <v>0.71764165463187068</v>
      </c>
      <c r="E27" s="29">
        <v>1</v>
      </c>
      <c r="F27" s="29">
        <v>1</v>
      </c>
      <c r="G27" s="29">
        <v>1</v>
      </c>
      <c r="H27" s="29">
        <v>1</v>
      </c>
      <c r="I27" s="29">
        <v>1.0000000000000002</v>
      </c>
      <c r="J27" s="29">
        <v>0.93495266810143363</v>
      </c>
      <c r="K27" s="29">
        <v>1</v>
      </c>
      <c r="L27" s="29">
        <v>1.0000000000000002</v>
      </c>
      <c r="M27" s="29">
        <v>0.84725544204993075</v>
      </c>
      <c r="N27" s="29">
        <v>1</v>
      </c>
      <c r="O27" s="29">
        <v>1</v>
      </c>
      <c r="P27" s="29">
        <v>1.0000000000000002</v>
      </c>
      <c r="Q27" s="29">
        <v>1.0000000000000002</v>
      </c>
      <c r="R27" s="29">
        <v>0.93129612046707588</v>
      </c>
      <c r="S27" s="29">
        <v>1.0000000000000002</v>
      </c>
      <c r="T27" s="29">
        <v>0.99999999999999978</v>
      </c>
      <c r="U27" s="29">
        <v>0.99999999999999989</v>
      </c>
      <c r="V27" s="29">
        <v>1.0000000000000002</v>
      </c>
      <c r="W27" s="29">
        <v>0.84337619059461333</v>
      </c>
      <c r="X27" s="29">
        <v>1</v>
      </c>
      <c r="Y27" s="29">
        <v>1.0000000000000002</v>
      </c>
      <c r="Z27" s="29">
        <v>0.99999999999999989</v>
      </c>
      <c r="AA27" s="29">
        <v>1</v>
      </c>
      <c r="AB27" s="29">
        <v>0.99999999999999989</v>
      </c>
      <c r="AC27" s="29">
        <v>0.87584624713229275</v>
      </c>
      <c r="AD27" s="216">
        <v>1.0000000000000002</v>
      </c>
      <c r="AE27" s="29">
        <v>1</v>
      </c>
      <c r="AF27" s="51">
        <v>0.99999999999999978</v>
      </c>
      <c r="AG27" s="51">
        <v>0.65058038426886255</v>
      </c>
      <c r="AH27" s="216">
        <v>0.95921604185436149</v>
      </c>
      <c r="AI27" s="221">
        <v>0.8954493023804897</v>
      </c>
      <c r="AJ27" s="216">
        <v>1</v>
      </c>
      <c r="AK27" s="51">
        <v>0.74374364565086892</v>
      </c>
      <c r="AL27" s="51">
        <v>1</v>
      </c>
      <c r="AM27" s="51">
        <v>0.86920848700222475</v>
      </c>
      <c r="AN27" s="216">
        <v>1</v>
      </c>
      <c r="AO27" s="51">
        <v>0.74760242988238346</v>
      </c>
      <c r="AP27" s="216">
        <v>1</v>
      </c>
      <c r="AQ27" s="216">
        <v>1.0000000000000002</v>
      </c>
      <c r="AR27" s="241">
        <v>0.9815579944049927</v>
      </c>
      <c r="AS27" s="216">
        <v>1.0000000000000002</v>
      </c>
      <c r="AT27" s="51">
        <v>0.99999999999999989</v>
      </c>
      <c r="AU27" s="51">
        <v>0.79990030193370065</v>
      </c>
      <c r="AV27" s="216">
        <v>1.0000000000000002</v>
      </c>
      <c r="AW27" s="216">
        <v>1</v>
      </c>
      <c r="AX27" s="216">
        <v>1</v>
      </c>
      <c r="AY27" s="216">
        <v>1.0000000000000002</v>
      </c>
      <c r="AZ27" s="221" t="s">
        <v>198</v>
      </c>
      <c r="BA27" s="221" t="s">
        <v>198</v>
      </c>
      <c r="BB27" s="221" t="s">
        <v>198</v>
      </c>
      <c r="BC27" s="221" t="s">
        <v>198</v>
      </c>
      <c r="BD27" s="221" t="s">
        <v>198</v>
      </c>
      <c r="BE27" s="221" t="s">
        <v>198</v>
      </c>
      <c r="BF27" s="221" t="s">
        <v>198</v>
      </c>
      <c r="BG27" s="221" t="s">
        <v>198</v>
      </c>
      <c r="BH27" s="221" t="s">
        <v>198</v>
      </c>
      <c r="BI27" s="221" t="s">
        <v>198</v>
      </c>
      <c r="BJ27" s="221" t="s">
        <v>198</v>
      </c>
      <c r="BK27" s="221" t="s">
        <v>198</v>
      </c>
      <c r="BL27" s="221" t="s">
        <v>198</v>
      </c>
      <c r="BM27" s="221" t="s">
        <v>198</v>
      </c>
      <c r="BN27" s="221" t="s">
        <v>198</v>
      </c>
      <c r="BO27" s="221" t="s">
        <v>198</v>
      </c>
      <c r="BP27" s="221" t="s">
        <v>198</v>
      </c>
      <c r="BQ27" s="221" t="s">
        <v>198</v>
      </c>
      <c r="BR27" s="221" t="s">
        <v>198</v>
      </c>
      <c r="BS27" s="221" t="s">
        <v>198</v>
      </c>
      <c r="BT27" s="221" t="s">
        <v>198</v>
      </c>
      <c r="BU27" s="221" t="s">
        <v>198</v>
      </c>
      <c r="BV27" s="221" t="s">
        <v>198</v>
      </c>
      <c r="BW27" s="221" t="s">
        <v>198</v>
      </c>
      <c r="BX27" s="221" t="s">
        <v>198</v>
      </c>
      <c r="BY27" s="221" t="s">
        <v>198</v>
      </c>
      <c r="BZ27" s="221" t="s">
        <v>198</v>
      </c>
      <c r="CA27" s="221" t="s">
        <v>198</v>
      </c>
      <c r="CB27" s="29">
        <v>0.95790096938841651</v>
      </c>
      <c r="CC27" s="51">
        <v>0.94202447316308158</v>
      </c>
      <c r="CD27" s="51">
        <v>0.99097437348709605</v>
      </c>
      <c r="CE27" s="51">
        <v>0.75373627498427387</v>
      </c>
      <c r="CF27" s="216">
        <v>0.92818885886916036</v>
      </c>
      <c r="CG27" s="216">
        <v>0.93685794843943204</v>
      </c>
      <c r="CH27" s="51">
        <v>0.91047764769434625</v>
      </c>
      <c r="CI27" s="51">
        <v>1</v>
      </c>
      <c r="CJ27" s="221" t="s">
        <v>198</v>
      </c>
      <c r="CK27" s="221" t="s">
        <v>198</v>
      </c>
      <c r="CL27" s="221" t="s">
        <v>198</v>
      </c>
      <c r="CM27" s="221" t="s">
        <v>198</v>
      </c>
      <c r="CN27" s="221" t="s">
        <v>198</v>
      </c>
      <c r="CO27" s="221" t="s">
        <v>198</v>
      </c>
      <c r="CP27" s="221" t="s">
        <v>198</v>
      </c>
      <c r="CQ27" s="221" t="s">
        <v>198</v>
      </c>
      <c r="CR27" s="29">
        <v>1</v>
      </c>
      <c r="CS27" s="29">
        <v>1</v>
      </c>
      <c r="CT27" s="50">
        <v>0.99999999999999978</v>
      </c>
      <c r="CU27" s="51" t="s">
        <v>198</v>
      </c>
      <c r="CV27" s="303" t="s">
        <v>198</v>
      </c>
      <c r="CW27" s="30">
        <v>0.94580036964353376</v>
      </c>
      <c r="CX27" s="266"/>
      <c r="CY27" s="31"/>
      <c r="CZ27" s="3"/>
      <c r="DA27" s="32"/>
      <c r="DB27" s="32"/>
      <c r="DC27" s="32"/>
      <c r="DD27" s="32"/>
      <c r="DE27" s="32"/>
      <c r="DF27" s="32"/>
    </row>
    <row r="28" spans="2:110" s="57" customFormat="1" ht="16.5" customHeight="1">
      <c r="B28" s="575" t="s">
        <v>297</v>
      </c>
      <c r="C28" s="323" t="s">
        <v>298</v>
      </c>
      <c r="D28" s="52">
        <f>IF(D8&lt;$C$61,DATEDIF($C$61,$C$62,"d")+1,DATEDIF(D8,$C$62,"d")+1)</f>
        <v>184</v>
      </c>
      <c r="E28" s="52">
        <f t="shared" ref="E28:AE28" si="99">IF(E8&lt;$C$61,DATEDIF($C$61,$C$62,"d")+1,DATEDIF(E8,$C$62,"d")+1)</f>
        <v>184</v>
      </c>
      <c r="F28" s="52">
        <f t="shared" si="99"/>
        <v>184</v>
      </c>
      <c r="G28" s="52">
        <f t="shared" si="99"/>
        <v>184</v>
      </c>
      <c r="H28" s="52">
        <f t="shared" si="99"/>
        <v>184</v>
      </c>
      <c r="I28" s="52">
        <f t="shared" si="99"/>
        <v>184</v>
      </c>
      <c r="J28" s="52">
        <f t="shared" si="99"/>
        <v>184</v>
      </c>
      <c r="K28" s="52">
        <f t="shared" si="99"/>
        <v>184</v>
      </c>
      <c r="L28" s="52">
        <f t="shared" si="99"/>
        <v>184</v>
      </c>
      <c r="M28" s="52">
        <f t="shared" si="99"/>
        <v>184</v>
      </c>
      <c r="N28" s="52">
        <f t="shared" si="99"/>
        <v>184</v>
      </c>
      <c r="O28" s="52">
        <f t="shared" si="99"/>
        <v>184</v>
      </c>
      <c r="P28" s="52">
        <f t="shared" si="99"/>
        <v>184</v>
      </c>
      <c r="Q28" s="52">
        <f t="shared" si="99"/>
        <v>184</v>
      </c>
      <c r="R28" s="52">
        <f t="shared" si="99"/>
        <v>184</v>
      </c>
      <c r="S28" s="52">
        <f t="shared" si="99"/>
        <v>184</v>
      </c>
      <c r="T28" s="52">
        <f t="shared" si="99"/>
        <v>184</v>
      </c>
      <c r="U28" s="52">
        <f t="shared" si="99"/>
        <v>184</v>
      </c>
      <c r="V28" s="52">
        <f t="shared" si="99"/>
        <v>184</v>
      </c>
      <c r="W28" s="52">
        <f t="shared" si="99"/>
        <v>184</v>
      </c>
      <c r="X28" s="52">
        <f t="shared" si="99"/>
        <v>184</v>
      </c>
      <c r="Y28" s="52">
        <f t="shared" si="99"/>
        <v>184</v>
      </c>
      <c r="Z28" s="52">
        <f t="shared" si="99"/>
        <v>184</v>
      </c>
      <c r="AA28" s="52">
        <f t="shared" si="99"/>
        <v>184</v>
      </c>
      <c r="AB28" s="52">
        <f t="shared" si="99"/>
        <v>184</v>
      </c>
      <c r="AC28" s="52">
        <f t="shared" si="99"/>
        <v>184</v>
      </c>
      <c r="AD28" s="53">
        <f t="shared" si="99"/>
        <v>184</v>
      </c>
      <c r="AE28" s="52">
        <f t="shared" si="99"/>
        <v>184</v>
      </c>
      <c r="AF28" s="52">
        <f t="shared" ref="AF28:CB28" si="100">IF(AF8&lt;$C$61,DATEDIF($C$61,$C$62,"d")+1,DATEDIF(AF8,$C$62,"d")+1)</f>
        <v>184</v>
      </c>
      <c r="AG28" s="52">
        <f t="shared" si="100"/>
        <v>184</v>
      </c>
      <c r="AH28" s="52">
        <f t="shared" si="100"/>
        <v>184</v>
      </c>
      <c r="AI28" s="52">
        <f t="shared" si="100"/>
        <v>184</v>
      </c>
      <c r="AJ28" s="52">
        <f t="shared" si="100"/>
        <v>184</v>
      </c>
      <c r="AK28" s="52">
        <f t="shared" si="100"/>
        <v>184</v>
      </c>
      <c r="AL28" s="52">
        <f t="shared" si="100"/>
        <v>184</v>
      </c>
      <c r="AM28" s="52">
        <f t="shared" si="100"/>
        <v>184</v>
      </c>
      <c r="AN28" s="52">
        <f t="shared" si="100"/>
        <v>184</v>
      </c>
      <c r="AO28" s="52">
        <f t="shared" si="100"/>
        <v>184</v>
      </c>
      <c r="AP28" s="52">
        <f t="shared" si="100"/>
        <v>184</v>
      </c>
      <c r="AQ28" s="52">
        <f t="shared" si="100"/>
        <v>184</v>
      </c>
      <c r="AR28" s="52">
        <f t="shared" si="100"/>
        <v>184</v>
      </c>
      <c r="AS28" s="52">
        <f t="shared" si="100"/>
        <v>184</v>
      </c>
      <c r="AT28" s="52">
        <f t="shared" si="100"/>
        <v>184</v>
      </c>
      <c r="AU28" s="52">
        <f t="shared" si="100"/>
        <v>184</v>
      </c>
      <c r="AV28" s="52">
        <f t="shared" si="100"/>
        <v>184</v>
      </c>
      <c r="AW28" s="52">
        <f t="shared" si="100"/>
        <v>184</v>
      </c>
      <c r="AX28" s="224">
        <f t="shared" si="100"/>
        <v>184</v>
      </c>
      <c r="AY28" s="225">
        <f t="shared" si="100"/>
        <v>184</v>
      </c>
      <c r="AZ28" s="225">
        <f t="shared" si="100"/>
        <v>184</v>
      </c>
      <c r="BA28" s="225">
        <f t="shared" si="100"/>
        <v>184</v>
      </c>
      <c r="BB28" s="225">
        <f t="shared" si="100"/>
        <v>184</v>
      </c>
      <c r="BC28" s="225">
        <f t="shared" si="100"/>
        <v>184</v>
      </c>
      <c r="BD28" s="225">
        <f t="shared" si="100"/>
        <v>184</v>
      </c>
      <c r="BE28" s="225">
        <f t="shared" si="100"/>
        <v>184</v>
      </c>
      <c r="BF28" s="225">
        <f t="shared" ref="BF28:BG28" si="101">IF(BF8&lt;$C$61,DATEDIF($C$61,$C$62,"d")+1,DATEDIF(BF8,$C$62,"d")+1)</f>
        <v>184</v>
      </c>
      <c r="BG28" s="225">
        <f t="shared" si="101"/>
        <v>184</v>
      </c>
      <c r="BH28" s="225">
        <f t="shared" ref="BH28:BK28" si="102">IF(BH8&lt;$C$61,DATEDIF($C$61,$C$62,"d")+1,DATEDIF(BH8,$C$62,"d")+1)</f>
        <v>184</v>
      </c>
      <c r="BI28" s="225">
        <f t="shared" ref="BI28:BJ28" si="103">IF(BI8&lt;$C$61,DATEDIF($C$61,$C$62,"d")+1,DATEDIF(BI8,$C$62,"d")+1)</f>
        <v>184</v>
      </c>
      <c r="BJ28" s="225">
        <f t="shared" si="103"/>
        <v>184</v>
      </c>
      <c r="BK28" s="225">
        <f t="shared" si="102"/>
        <v>184</v>
      </c>
      <c r="BL28" s="225">
        <f t="shared" ref="BL28:BM28" si="104">IF(BL8&lt;$C$61,DATEDIF($C$61,$C$62,"d")+1,DATEDIF(BL8,$C$62,"d")+1)</f>
        <v>184</v>
      </c>
      <c r="BM28" s="225">
        <f t="shared" si="104"/>
        <v>184</v>
      </c>
      <c r="BN28" s="225">
        <f t="shared" ref="BN28:BQ28" si="105">IF(BN8&lt;$C$61,DATEDIF($C$61,$C$62,"d")+1,DATEDIF(BN8,$C$62,"d")+1)</f>
        <v>184</v>
      </c>
      <c r="BO28" s="225">
        <f t="shared" si="105"/>
        <v>184</v>
      </c>
      <c r="BP28" s="225">
        <f t="shared" si="105"/>
        <v>184</v>
      </c>
      <c r="BQ28" s="225">
        <f t="shared" si="105"/>
        <v>184</v>
      </c>
      <c r="BR28" s="225">
        <f t="shared" ref="BR28:BT28" si="106">IF(BR8&lt;$C$61,DATEDIF($C$61,$C$62,"d")+1,DATEDIF(BR8,$C$62,"d")+1)</f>
        <v>184</v>
      </c>
      <c r="BS28" s="225">
        <f t="shared" si="106"/>
        <v>184</v>
      </c>
      <c r="BT28" s="225">
        <f t="shared" si="106"/>
        <v>184</v>
      </c>
      <c r="BU28" s="225">
        <f t="shared" ref="BU28:BZ28" si="107">IF(BU8&lt;$C$61,DATEDIF($C$61,$C$62,"d")+1,DATEDIF(BU8,$C$62,"d")+1)</f>
        <v>184</v>
      </c>
      <c r="BV28" s="225">
        <f t="shared" si="107"/>
        <v>184</v>
      </c>
      <c r="BW28" s="225">
        <f t="shared" si="107"/>
        <v>184</v>
      </c>
      <c r="BX28" s="225">
        <f t="shared" si="107"/>
        <v>184</v>
      </c>
      <c r="BY28" s="225">
        <f t="shared" si="107"/>
        <v>184</v>
      </c>
      <c r="BZ28" s="225">
        <f t="shared" si="107"/>
        <v>184</v>
      </c>
      <c r="CA28" s="225">
        <f t="shared" ref="CA28" si="108">IF(CA8&lt;$C$61,DATEDIF($C$61,$C$62,"d")+1,DATEDIF(CA8,$C$62,"d")+1)</f>
        <v>61</v>
      </c>
      <c r="CB28" s="52">
        <f t="shared" si="100"/>
        <v>184</v>
      </c>
      <c r="CC28" s="52">
        <f t="shared" ref="CC28:CH28" si="109">IF(CC8&lt;$C$61,DATEDIF($C$61,$C$62,"d")+1,DATEDIF(CC8,$C$62,"d")+1)</f>
        <v>184</v>
      </c>
      <c r="CD28" s="52">
        <f t="shared" si="109"/>
        <v>184</v>
      </c>
      <c r="CE28" s="52">
        <f t="shared" si="109"/>
        <v>184</v>
      </c>
      <c r="CF28" s="52">
        <f t="shared" si="109"/>
        <v>184</v>
      </c>
      <c r="CG28" s="52">
        <f t="shared" si="109"/>
        <v>184</v>
      </c>
      <c r="CH28" s="225">
        <f t="shared" si="109"/>
        <v>184</v>
      </c>
      <c r="CI28" s="225">
        <f t="shared" ref="CI28:CS28" si="110">IF(CI8&lt;$C$61,DATEDIF($C$61,$C$62,"d")+1,DATEDIF(CI8,$C$62,"d")+1)</f>
        <v>184</v>
      </c>
      <c r="CJ28" s="225">
        <f>IF(CJ8&lt;$C$61,DATEDIF($C$61,$C$62,"d")+1,DATEDIF(CJ8,$C$62,"d")+1)</f>
        <v>184</v>
      </c>
      <c r="CK28" s="225">
        <f>IF(CK8&lt;$C$61,DATEDIF($C$61,$C$62,"d")+1,DATEDIF(CK8,$C$62,"d")+1)</f>
        <v>184</v>
      </c>
      <c r="CL28" s="225">
        <f t="shared" ref="CL28:CN28" si="111">IF(CL8&lt;$C$61,DATEDIF($C$61,$C$62,"d")+1,DATEDIF(CL8,$C$62,"d")+1)</f>
        <v>184</v>
      </c>
      <c r="CM28" s="225">
        <f t="shared" si="111"/>
        <v>184</v>
      </c>
      <c r="CN28" s="225">
        <f t="shared" si="111"/>
        <v>184</v>
      </c>
      <c r="CO28" s="225">
        <f t="shared" ref="CO28:CP28" si="112">IF(CO8&lt;$C$61,DATEDIF($C$61,$C$62,"d")+1,DATEDIF(CO8,$C$62,"d")+1)</f>
        <v>184</v>
      </c>
      <c r="CP28" s="225">
        <f t="shared" si="112"/>
        <v>184</v>
      </c>
      <c r="CQ28" s="225">
        <f t="shared" ref="CQ28" si="113">IF(CQ8&lt;$C$61,DATEDIF($C$61,$C$62,"d")+1,DATEDIF(CQ8,$C$62,"d")+1)</f>
        <v>61</v>
      </c>
      <c r="CR28" s="52">
        <f>IF(CR8&lt;$C$61,DATEDIF($C$61,$C$62,"d")+1,DATEDIF(CR8,$C$62,"d")+1)</f>
        <v>184</v>
      </c>
      <c r="CS28" s="52">
        <f t="shared" si="110"/>
        <v>184</v>
      </c>
      <c r="CT28" s="52">
        <f>IF(CT8&lt;$C$61,DATEDIF($C$61,$C$62,"d")+1,DATEDIF(CT8,$C$62,"d")+1)</f>
        <v>184</v>
      </c>
      <c r="CU28" s="52">
        <f>IF(CU8&lt;$C$61,DATEDIF($C$61,$C$62,"d")+1,DATEDIF(CU8,$C$62,"d")+1)</f>
        <v>184</v>
      </c>
      <c r="CV28" s="315">
        <f t="shared" ref="CV28" si="114">IF(CV8&lt;$C$61,DATEDIF($C$61,$C$62,"d")+1,DATEDIF(CV8,$C$62,"d")+1)</f>
        <v>184</v>
      </c>
      <c r="CW28" s="209">
        <f>SUM(D29:CV29)/CW9</f>
        <v>181.30703888807352</v>
      </c>
      <c r="CX28" s="270" t="s">
        <v>205</v>
      </c>
      <c r="CY28" s="54" t="s">
        <v>209</v>
      </c>
      <c r="CZ28" s="55"/>
      <c r="DA28" s="56"/>
      <c r="DB28" s="56"/>
      <c r="DC28" s="56"/>
      <c r="DD28" s="56"/>
      <c r="DE28" s="56"/>
      <c r="DF28" s="56"/>
    </row>
    <row r="29" spans="2:110" s="57" customFormat="1" ht="16.5" hidden="1" customHeight="1" outlineLevel="1">
      <c r="B29" s="576"/>
      <c r="C29" s="58" t="s">
        <v>34</v>
      </c>
      <c r="D29" s="59">
        <f t="shared" ref="D29:AE29" si="115">D9*D28</f>
        <v>1092960</v>
      </c>
      <c r="E29" s="59">
        <f t="shared" si="115"/>
        <v>818800</v>
      </c>
      <c r="F29" s="59">
        <f t="shared" si="115"/>
        <v>677120</v>
      </c>
      <c r="G29" s="59">
        <f t="shared" si="115"/>
        <v>466072</v>
      </c>
      <c r="H29" s="59">
        <f t="shared" si="115"/>
        <v>450800</v>
      </c>
      <c r="I29" s="59">
        <f t="shared" si="115"/>
        <v>417680</v>
      </c>
      <c r="J29" s="59">
        <f t="shared" si="115"/>
        <v>358800</v>
      </c>
      <c r="K29" s="59">
        <f t="shared" si="115"/>
        <v>1094800</v>
      </c>
      <c r="L29" s="59">
        <f t="shared" si="115"/>
        <v>414368</v>
      </c>
      <c r="M29" s="59">
        <f t="shared" si="115"/>
        <v>975200</v>
      </c>
      <c r="N29" s="59">
        <f t="shared" si="115"/>
        <v>853760</v>
      </c>
      <c r="O29" s="59">
        <f t="shared" si="115"/>
        <v>636640</v>
      </c>
      <c r="P29" s="59">
        <f t="shared" si="115"/>
        <v>511520</v>
      </c>
      <c r="Q29" s="59">
        <f t="shared" si="115"/>
        <v>685952</v>
      </c>
      <c r="R29" s="59">
        <f t="shared" si="115"/>
        <v>463680</v>
      </c>
      <c r="S29" s="59">
        <f t="shared" si="115"/>
        <v>290720</v>
      </c>
      <c r="T29" s="59">
        <f t="shared" si="115"/>
        <v>432400</v>
      </c>
      <c r="U29" s="59">
        <f t="shared" si="115"/>
        <v>542800</v>
      </c>
      <c r="V29" s="59">
        <f t="shared" si="115"/>
        <v>772800</v>
      </c>
      <c r="W29" s="59">
        <f t="shared" si="115"/>
        <v>257600</v>
      </c>
      <c r="X29" s="59">
        <f t="shared" si="115"/>
        <v>1120560</v>
      </c>
      <c r="Y29" s="59">
        <f t="shared" si="115"/>
        <v>368000</v>
      </c>
      <c r="Z29" s="59">
        <f t="shared" si="115"/>
        <v>240120</v>
      </c>
      <c r="AA29" s="59">
        <f t="shared" si="115"/>
        <v>212520</v>
      </c>
      <c r="AB29" s="59">
        <f t="shared" si="115"/>
        <v>1177600</v>
      </c>
      <c r="AC29" s="59">
        <f t="shared" si="115"/>
        <v>276000</v>
      </c>
      <c r="AD29" s="59">
        <f t="shared" si="115"/>
        <v>809600</v>
      </c>
      <c r="AE29" s="59">
        <f t="shared" si="115"/>
        <v>1812400</v>
      </c>
      <c r="AF29" s="59">
        <f t="shared" ref="AF29:CB29" si="116">AF9*AF28</f>
        <v>423200</v>
      </c>
      <c r="AG29" s="59">
        <f t="shared" si="116"/>
        <v>607200</v>
      </c>
      <c r="AH29" s="59">
        <f t="shared" si="116"/>
        <v>1398400</v>
      </c>
      <c r="AI29" s="59">
        <f t="shared" si="116"/>
        <v>1067200</v>
      </c>
      <c r="AJ29" s="59">
        <f t="shared" si="116"/>
        <v>691840</v>
      </c>
      <c r="AK29" s="59">
        <f t="shared" si="116"/>
        <v>441600</v>
      </c>
      <c r="AL29" s="59">
        <f t="shared" si="116"/>
        <v>425040</v>
      </c>
      <c r="AM29" s="59">
        <f t="shared" si="116"/>
        <v>253920</v>
      </c>
      <c r="AN29" s="59">
        <f t="shared" si="116"/>
        <v>388240</v>
      </c>
      <c r="AO29" s="59">
        <f t="shared" si="116"/>
        <v>507840</v>
      </c>
      <c r="AP29" s="59">
        <f t="shared" si="116"/>
        <v>358984</v>
      </c>
      <c r="AQ29" s="59">
        <f t="shared" si="116"/>
        <v>342976</v>
      </c>
      <c r="AR29" s="59">
        <f t="shared" si="116"/>
        <v>1886000</v>
      </c>
      <c r="AS29" s="59">
        <f t="shared" si="116"/>
        <v>404800</v>
      </c>
      <c r="AT29" s="59">
        <f t="shared" si="116"/>
        <v>566720</v>
      </c>
      <c r="AU29" s="59">
        <f t="shared" si="116"/>
        <v>482080</v>
      </c>
      <c r="AV29" s="59">
        <f t="shared" si="116"/>
        <v>369840</v>
      </c>
      <c r="AW29" s="59">
        <f t="shared" si="116"/>
        <v>1251200</v>
      </c>
      <c r="AX29" s="59">
        <f t="shared" si="116"/>
        <v>791200</v>
      </c>
      <c r="AY29" s="280">
        <f t="shared" si="116"/>
        <v>736000</v>
      </c>
      <c r="AZ29" s="280">
        <f t="shared" si="116"/>
        <v>859280</v>
      </c>
      <c r="BA29" s="280">
        <f t="shared" si="116"/>
        <v>844560</v>
      </c>
      <c r="BB29" s="280">
        <f t="shared" si="116"/>
        <v>498640</v>
      </c>
      <c r="BC29" s="280">
        <f t="shared" si="116"/>
        <v>423200</v>
      </c>
      <c r="BD29" s="280">
        <f t="shared" si="116"/>
        <v>2073680</v>
      </c>
      <c r="BE29" s="280">
        <f t="shared" si="116"/>
        <v>233128</v>
      </c>
      <c r="BF29" s="280">
        <f t="shared" ref="BF29:BG29" si="117">BF9*BF28</f>
        <v>1126080</v>
      </c>
      <c r="BG29" s="280">
        <f t="shared" si="117"/>
        <v>515200</v>
      </c>
      <c r="BH29" s="280">
        <f t="shared" ref="BH29:BK29" si="118">BH9*BH28</f>
        <v>345920</v>
      </c>
      <c r="BI29" s="280">
        <f t="shared" ref="BI29:BJ29" si="119">BI9*BI28</f>
        <v>371680</v>
      </c>
      <c r="BJ29" s="280">
        <f t="shared" si="119"/>
        <v>404800</v>
      </c>
      <c r="BK29" s="280">
        <f t="shared" si="118"/>
        <v>349600</v>
      </c>
      <c r="BL29" s="280">
        <f t="shared" ref="BL29:BM29" si="120">BL9*BL28</f>
        <v>966000</v>
      </c>
      <c r="BM29" s="280">
        <f t="shared" si="120"/>
        <v>717600</v>
      </c>
      <c r="BN29" s="280">
        <f t="shared" ref="BN29:BQ29" si="121">BN9*BN28</f>
        <v>585120</v>
      </c>
      <c r="BO29" s="280">
        <f t="shared" si="121"/>
        <v>478400</v>
      </c>
      <c r="BP29" s="280">
        <f t="shared" si="121"/>
        <v>800400</v>
      </c>
      <c r="BQ29" s="280">
        <f t="shared" si="121"/>
        <v>2208000</v>
      </c>
      <c r="BR29" s="280">
        <f t="shared" ref="BR29:BT29" si="122">BR9*BR28</f>
        <v>1594544</v>
      </c>
      <c r="BS29" s="280">
        <f t="shared" si="122"/>
        <v>671600</v>
      </c>
      <c r="BT29" s="280">
        <f t="shared" si="122"/>
        <v>355856</v>
      </c>
      <c r="BU29" s="280">
        <f t="shared" ref="BU29:BZ29" si="123">BU9*BU28</f>
        <v>1326640</v>
      </c>
      <c r="BV29" s="280">
        <f t="shared" si="123"/>
        <v>506000</v>
      </c>
      <c r="BW29" s="280">
        <f t="shared" si="123"/>
        <v>404800</v>
      </c>
      <c r="BX29" s="280">
        <f t="shared" si="123"/>
        <v>322000</v>
      </c>
      <c r="BY29" s="280">
        <f t="shared" si="123"/>
        <v>662400</v>
      </c>
      <c r="BZ29" s="280">
        <f t="shared" si="123"/>
        <v>616400</v>
      </c>
      <c r="CA29" s="280">
        <f t="shared" ref="CA29" si="124">CA9*CA28</f>
        <v>240950</v>
      </c>
      <c r="CB29" s="59">
        <f t="shared" si="116"/>
        <v>1024880</v>
      </c>
      <c r="CC29" s="59">
        <f t="shared" ref="CC29:CH29" si="125">CC9*CC28</f>
        <v>993600</v>
      </c>
      <c r="CD29" s="59">
        <f t="shared" si="125"/>
        <v>386400</v>
      </c>
      <c r="CE29" s="59">
        <f t="shared" si="125"/>
        <v>901600</v>
      </c>
      <c r="CF29" s="59">
        <f t="shared" si="125"/>
        <v>408480</v>
      </c>
      <c r="CG29" s="59">
        <f t="shared" si="125"/>
        <v>1389200</v>
      </c>
      <c r="CH29" s="59">
        <f t="shared" si="125"/>
        <v>528080</v>
      </c>
      <c r="CI29" s="59">
        <f t="shared" ref="CI29:CS29" si="126">CI9*CI28</f>
        <v>368920</v>
      </c>
      <c r="CJ29" s="280">
        <f>CJ9*CJ28</f>
        <v>1348168</v>
      </c>
      <c r="CK29" s="280">
        <f>CK9*CK28</f>
        <v>509680</v>
      </c>
      <c r="CL29" s="280">
        <f t="shared" ref="CL29:CN29" si="127">CL9*CL28</f>
        <v>432400</v>
      </c>
      <c r="CM29" s="280">
        <f t="shared" si="127"/>
        <v>239200</v>
      </c>
      <c r="CN29" s="280">
        <f t="shared" si="127"/>
        <v>2392000</v>
      </c>
      <c r="CO29" s="280">
        <f t="shared" ref="CO29:CP29" si="128">CO9*CO28</f>
        <v>404800</v>
      </c>
      <c r="CP29" s="280">
        <f t="shared" si="128"/>
        <v>1085600</v>
      </c>
      <c r="CQ29" s="280">
        <f t="shared" ref="CQ29" si="129">CQ9*CQ28</f>
        <v>277550</v>
      </c>
      <c r="CR29" s="59">
        <f>CR9*CR28</f>
        <v>984952</v>
      </c>
      <c r="CS29" s="59">
        <f t="shared" si="126"/>
        <v>1821600</v>
      </c>
      <c r="CT29" s="59">
        <f>CT9*CT28</f>
        <v>456136</v>
      </c>
      <c r="CU29" s="59">
        <f>CU9*CU28</f>
        <v>1803200</v>
      </c>
      <c r="CV29" s="316">
        <f>CV9*CV28</f>
        <v>529920</v>
      </c>
      <c r="CW29" s="324">
        <f>CW9*CW28</f>
        <v>70414396</v>
      </c>
      <c r="CX29" s="271"/>
      <c r="CY29" s="60"/>
      <c r="CZ29" s="55"/>
      <c r="DA29" s="56"/>
      <c r="DB29" s="56"/>
      <c r="DC29" s="56"/>
      <c r="DD29" s="56"/>
      <c r="DE29" s="56"/>
      <c r="DF29" s="56"/>
    </row>
    <row r="30" spans="2:110" s="64" customFormat="1" ht="16.5" customHeight="1" collapsed="1">
      <c r="B30" s="576"/>
      <c r="C30" s="61" t="s">
        <v>13</v>
      </c>
      <c r="D30" s="21">
        <f t="shared" ref="D30:AD30" si="130">ROUNDDOWN(D74/1000,0)</f>
        <v>191975</v>
      </c>
      <c r="E30" s="21">
        <f t="shared" si="130"/>
        <v>137148</v>
      </c>
      <c r="F30" s="21">
        <f t="shared" si="130"/>
        <v>105735</v>
      </c>
      <c r="G30" s="21">
        <f t="shared" si="130"/>
        <v>87028</v>
      </c>
      <c r="H30" s="21">
        <f t="shared" si="130"/>
        <v>102876</v>
      </c>
      <c r="I30" s="21">
        <f t="shared" si="130"/>
        <v>74163</v>
      </c>
      <c r="J30" s="21">
        <f t="shared" si="130"/>
        <v>51815</v>
      </c>
      <c r="K30" s="21">
        <f t="shared" si="130"/>
        <v>136061</v>
      </c>
      <c r="L30" s="21">
        <f t="shared" si="130"/>
        <v>102804</v>
      </c>
      <c r="M30" s="21">
        <f t="shared" si="130"/>
        <v>183945</v>
      </c>
      <c r="N30" s="21">
        <f t="shared" si="130"/>
        <v>130991</v>
      </c>
      <c r="O30" s="21">
        <f t="shared" si="130"/>
        <v>97351</v>
      </c>
      <c r="P30" s="21">
        <f t="shared" si="130"/>
        <v>82644</v>
      </c>
      <c r="Q30" s="21">
        <f t="shared" si="130"/>
        <v>125197</v>
      </c>
      <c r="R30" s="21">
        <f t="shared" si="130"/>
        <v>79272</v>
      </c>
      <c r="S30" s="21">
        <f t="shared" si="130"/>
        <v>44128</v>
      </c>
      <c r="T30" s="21">
        <f t="shared" si="130"/>
        <v>69704</v>
      </c>
      <c r="U30" s="21">
        <f t="shared" si="130"/>
        <v>129491</v>
      </c>
      <c r="V30" s="21">
        <f t="shared" si="130"/>
        <v>61958</v>
      </c>
      <c r="W30" s="21">
        <f t="shared" si="130"/>
        <v>39587</v>
      </c>
      <c r="X30" s="21">
        <f t="shared" si="130"/>
        <v>154978</v>
      </c>
      <c r="Y30" s="21">
        <f t="shared" si="130"/>
        <v>67092</v>
      </c>
      <c r="Z30" s="21">
        <f t="shared" si="130"/>
        <v>51114</v>
      </c>
      <c r="AA30" s="21">
        <f t="shared" si="130"/>
        <v>40047</v>
      </c>
      <c r="AB30" s="21">
        <f t="shared" si="130"/>
        <v>186994</v>
      </c>
      <c r="AC30" s="21">
        <f t="shared" si="130"/>
        <v>45796</v>
      </c>
      <c r="AD30" s="21">
        <f t="shared" si="130"/>
        <v>84272</v>
      </c>
      <c r="AE30" s="21">
        <f t="shared" ref="AE30:AH33" si="131">ROUNDDOWN(AE74/1000,0)</f>
        <v>233795</v>
      </c>
      <c r="AF30" s="21">
        <f t="shared" ref="AF30:AG33" si="132">ROUNDDOWN(AF74/1000,0)</f>
        <v>78548</v>
      </c>
      <c r="AG30" s="21">
        <f t="shared" si="132"/>
        <v>58967</v>
      </c>
      <c r="AH30" s="21">
        <f t="shared" si="131"/>
        <v>232298</v>
      </c>
      <c r="AI30" s="21">
        <f t="shared" ref="AI30:CI30" si="133">ROUNDDOWN(AI74/1000,0)</f>
        <v>163920</v>
      </c>
      <c r="AJ30" s="21">
        <f t="shared" si="133"/>
        <v>105515</v>
      </c>
      <c r="AK30" s="21">
        <f t="shared" si="133"/>
        <v>69955</v>
      </c>
      <c r="AL30" s="21">
        <f t="shared" si="133"/>
        <v>66705</v>
      </c>
      <c r="AM30" s="21">
        <f t="shared" si="133"/>
        <v>28308</v>
      </c>
      <c r="AN30" s="21">
        <f t="shared" si="133"/>
        <v>56918</v>
      </c>
      <c r="AO30" s="21">
        <f t="shared" si="133"/>
        <v>65721</v>
      </c>
      <c r="AP30" s="21">
        <f t="shared" si="133"/>
        <v>43385</v>
      </c>
      <c r="AQ30" s="21">
        <f t="shared" si="133"/>
        <v>49259</v>
      </c>
      <c r="AR30" s="21">
        <f t="shared" si="133"/>
        <v>215570</v>
      </c>
      <c r="AS30" s="21">
        <f t="shared" si="133"/>
        <v>61591</v>
      </c>
      <c r="AT30" s="21">
        <f t="shared" si="133"/>
        <v>128342</v>
      </c>
      <c r="AU30" s="21">
        <f t="shared" si="133"/>
        <v>91220</v>
      </c>
      <c r="AV30" s="21">
        <f t="shared" si="133"/>
        <v>57315</v>
      </c>
      <c r="AW30" s="21">
        <f t="shared" si="133"/>
        <v>235573</v>
      </c>
      <c r="AX30" s="21">
        <f t="shared" si="133"/>
        <v>105329</v>
      </c>
      <c r="AY30" s="21">
        <f t="shared" si="133"/>
        <v>134703</v>
      </c>
      <c r="AZ30" s="235">
        <f t="shared" si="133"/>
        <v>148935</v>
      </c>
      <c r="BA30" s="235">
        <f t="shared" si="133"/>
        <v>78572</v>
      </c>
      <c r="BB30" s="235">
        <f t="shared" si="133"/>
        <v>111090</v>
      </c>
      <c r="BC30" s="235">
        <f t="shared" si="133"/>
        <v>86987</v>
      </c>
      <c r="BD30" s="235">
        <f t="shared" si="133"/>
        <v>280105</v>
      </c>
      <c r="BE30" s="235">
        <f t="shared" si="133"/>
        <v>64206</v>
      </c>
      <c r="BF30" s="235">
        <f t="shared" ref="BF30:BG30" si="134">ROUNDDOWN(BF74/1000,0)</f>
        <v>288895</v>
      </c>
      <c r="BG30" s="235">
        <f t="shared" si="134"/>
        <v>126057</v>
      </c>
      <c r="BH30" s="235">
        <f t="shared" ref="BH30:BK30" si="135">ROUNDDOWN(BH74/1000,0)</f>
        <v>75788</v>
      </c>
      <c r="BI30" s="235">
        <f t="shared" ref="BI30:BJ30" si="136">ROUNDDOWN(BI74/1000,0)</f>
        <v>116644</v>
      </c>
      <c r="BJ30" s="235">
        <f t="shared" si="136"/>
        <v>99450</v>
      </c>
      <c r="BK30" s="235">
        <f t="shared" si="135"/>
        <v>93048</v>
      </c>
      <c r="BL30" s="235">
        <f t="shared" ref="BL30:BM30" si="137">ROUNDDOWN(BL74/1000,0)</f>
        <v>199217</v>
      </c>
      <c r="BM30" s="235">
        <f t="shared" si="137"/>
        <v>130531</v>
      </c>
      <c r="BN30" s="235">
        <f t="shared" ref="BN30:BQ30" si="138">ROUNDDOWN(BN74/1000,0)</f>
        <v>101103</v>
      </c>
      <c r="BO30" s="235">
        <f t="shared" si="138"/>
        <v>81333</v>
      </c>
      <c r="BP30" s="235">
        <f t="shared" si="138"/>
        <v>1151</v>
      </c>
      <c r="BQ30" s="235">
        <f t="shared" si="138"/>
        <v>429554</v>
      </c>
      <c r="BR30" s="235">
        <f t="shared" ref="BR30:BT30" si="139">ROUNDDOWN(BR74/1000,0)</f>
        <v>235851</v>
      </c>
      <c r="BS30" s="235">
        <f t="shared" si="139"/>
        <v>138139</v>
      </c>
      <c r="BT30" s="235">
        <f t="shared" si="139"/>
        <v>71715</v>
      </c>
      <c r="BU30" s="235">
        <f t="shared" ref="BU30:BZ30" si="140">ROUNDDOWN(BU74/1000,0)</f>
        <v>284617</v>
      </c>
      <c r="BV30" s="235">
        <f t="shared" si="140"/>
        <v>119043</v>
      </c>
      <c r="BW30" s="235">
        <f t="shared" si="140"/>
        <v>79144</v>
      </c>
      <c r="BX30" s="235">
        <f t="shared" si="140"/>
        <v>49996</v>
      </c>
      <c r="BY30" s="235">
        <f t="shared" si="140"/>
        <v>120320</v>
      </c>
      <c r="BZ30" s="235">
        <f t="shared" si="140"/>
        <v>108536</v>
      </c>
      <c r="CA30" s="235">
        <f t="shared" ref="CA30" si="141">ROUNDDOWN(CA74/1000,0)</f>
        <v>102719</v>
      </c>
      <c r="CB30" s="21">
        <f t="shared" si="133"/>
        <v>287916</v>
      </c>
      <c r="CC30" s="21">
        <f t="shared" si="133"/>
        <v>207640</v>
      </c>
      <c r="CD30" s="21">
        <f t="shared" si="133"/>
        <v>93008</v>
      </c>
      <c r="CE30" s="21">
        <f t="shared" si="133"/>
        <v>164833</v>
      </c>
      <c r="CF30" s="21">
        <f t="shared" si="133"/>
        <v>75819</v>
      </c>
      <c r="CG30" s="21">
        <f t="shared" si="133"/>
        <v>184310</v>
      </c>
      <c r="CH30" s="21">
        <f t="shared" si="133"/>
        <v>187609</v>
      </c>
      <c r="CI30" s="21">
        <f t="shared" si="133"/>
        <v>93184</v>
      </c>
      <c r="CJ30" s="235">
        <f t="shared" ref="CJ30:CJ32" si="142">ROUNDDOWN(CJ74/1000,0)</f>
        <v>315105</v>
      </c>
      <c r="CK30" s="235">
        <f t="shared" ref="CK30:CR32" si="143">ROUNDDOWN(CK74/1000,0)</f>
        <v>127701</v>
      </c>
      <c r="CL30" s="235">
        <f t="shared" ref="CL30:CN30" si="144">ROUNDDOWN(CL74/1000,0)</f>
        <v>129634</v>
      </c>
      <c r="CM30" s="235">
        <f t="shared" si="144"/>
        <v>62351</v>
      </c>
      <c r="CN30" s="235">
        <f t="shared" si="144"/>
        <v>721185</v>
      </c>
      <c r="CO30" s="235">
        <f t="shared" ref="CO30:CP30" si="145">ROUNDDOWN(CO74/1000,0)</f>
        <v>107845</v>
      </c>
      <c r="CP30" s="235">
        <f t="shared" si="145"/>
        <v>314304</v>
      </c>
      <c r="CQ30" s="235">
        <f t="shared" ref="CQ30" si="146">ROUNDDOWN(CQ74/1000,0)</f>
        <v>126062</v>
      </c>
      <c r="CR30" s="21">
        <f t="shared" si="143"/>
        <v>148134</v>
      </c>
      <c r="CS30" s="21">
        <f t="shared" ref="CS30:CW32" si="147">ROUNDDOWN(CS74/1000,0)</f>
        <v>219186</v>
      </c>
      <c r="CT30" s="22">
        <f t="shared" si="147"/>
        <v>68101</v>
      </c>
      <c r="CU30" s="21">
        <f t="shared" ref="CU30:CV33" si="148">ROUNDDOWN(CU74/1000,0)</f>
        <v>276973</v>
      </c>
      <c r="CV30" s="22">
        <f t="shared" si="148"/>
        <v>68129</v>
      </c>
      <c r="CW30" s="23">
        <f t="shared" si="147"/>
        <v>12748925</v>
      </c>
      <c r="CX30" s="265"/>
      <c r="CY30" s="63" t="s">
        <v>284</v>
      </c>
      <c r="CZ30" s="25">
        <v>73990</v>
      </c>
      <c r="DA30" s="25"/>
      <c r="DB30" s="25"/>
      <c r="DC30" s="25"/>
      <c r="DD30" s="25"/>
      <c r="DE30" s="25"/>
      <c r="DF30" s="25"/>
    </row>
    <row r="31" spans="2:110" s="64" customFormat="1" ht="16.5" customHeight="1">
      <c r="B31" s="576"/>
      <c r="C31" s="65" t="s">
        <v>15</v>
      </c>
      <c r="D31" s="39">
        <f t="shared" ref="D31:AD31" si="149">ROUNDDOWN(D75/1000,0)</f>
        <v>175235</v>
      </c>
      <c r="E31" s="39">
        <f t="shared" si="149"/>
        <v>126030</v>
      </c>
      <c r="F31" s="39">
        <f t="shared" si="149"/>
        <v>90004</v>
      </c>
      <c r="G31" s="39">
        <f t="shared" si="149"/>
        <v>64165</v>
      </c>
      <c r="H31" s="39">
        <f t="shared" si="149"/>
        <v>95562</v>
      </c>
      <c r="I31" s="39">
        <f t="shared" si="149"/>
        <v>68300</v>
      </c>
      <c r="J31" s="39">
        <f t="shared" si="149"/>
        <v>46964</v>
      </c>
      <c r="K31" s="39">
        <f t="shared" si="149"/>
        <v>117253</v>
      </c>
      <c r="L31" s="39">
        <f t="shared" si="149"/>
        <v>88837</v>
      </c>
      <c r="M31" s="39">
        <f t="shared" si="149"/>
        <v>148736</v>
      </c>
      <c r="N31" s="39">
        <f t="shared" si="149"/>
        <v>116081</v>
      </c>
      <c r="O31" s="39">
        <f t="shared" si="149"/>
        <v>88842</v>
      </c>
      <c r="P31" s="39">
        <f t="shared" si="149"/>
        <v>73844</v>
      </c>
      <c r="Q31" s="39">
        <f t="shared" si="149"/>
        <v>117421</v>
      </c>
      <c r="R31" s="39">
        <f t="shared" si="149"/>
        <v>65603</v>
      </c>
      <c r="S31" s="39">
        <f t="shared" si="149"/>
        <v>32171</v>
      </c>
      <c r="T31" s="39">
        <f t="shared" si="149"/>
        <v>61647</v>
      </c>
      <c r="U31" s="39">
        <f t="shared" si="149"/>
        <v>115212</v>
      </c>
      <c r="V31" s="39">
        <f t="shared" si="149"/>
        <v>48594</v>
      </c>
      <c r="W31" s="39">
        <f t="shared" si="149"/>
        <v>30852</v>
      </c>
      <c r="X31" s="39">
        <f t="shared" si="149"/>
        <v>141219</v>
      </c>
      <c r="Y31" s="39">
        <f t="shared" si="149"/>
        <v>58613</v>
      </c>
      <c r="Z31" s="39">
        <f t="shared" si="149"/>
        <v>44048</v>
      </c>
      <c r="AA31" s="39">
        <f t="shared" si="149"/>
        <v>33129</v>
      </c>
      <c r="AB31" s="39">
        <f t="shared" si="149"/>
        <v>172751</v>
      </c>
      <c r="AC31" s="39">
        <f t="shared" si="149"/>
        <v>40632</v>
      </c>
      <c r="AD31" s="39">
        <f t="shared" si="149"/>
        <v>78830</v>
      </c>
      <c r="AE31" s="39">
        <f t="shared" si="131"/>
        <v>225077</v>
      </c>
      <c r="AF31" s="39">
        <f t="shared" si="132"/>
        <v>66018</v>
      </c>
      <c r="AG31" s="39">
        <f t="shared" si="132"/>
        <v>51490</v>
      </c>
      <c r="AH31" s="39">
        <f t="shared" si="131"/>
        <v>211870</v>
      </c>
      <c r="AI31" s="39">
        <f t="shared" ref="AI31:CI31" si="150">ROUNDDOWN(AI75/1000,0)</f>
        <v>136318</v>
      </c>
      <c r="AJ31" s="39">
        <f t="shared" si="150"/>
        <v>92478</v>
      </c>
      <c r="AK31" s="39">
        <f t="shared" si="150"/>
        <v>56160</v>
      </c>
      <c r="AL31" s="39">
        <f t="shared" si="150"/>
        <v>54796</v>
      </c>
      <c r="AM31" s="39">
        <f t="shared" si="150"/>
        <v>25582</v>
      </c>
      <c r="AN31" s="39">
        <f t="shared" si="150"/>
        <v>49910</v>
      </c>
      <c r="AO31" s="39">
        <f t="shared" si="150"/>
        <v>59374</v>
      </c>
      <c r="AP31" s="39">
        <f t="shared" si="150"/>
        <v>39565</v>
      </c>
      <c r="AQ31" s="39">
        <f t="shared" si="150"/>
        <v>43783</v>
      </c>
      <c r="AR31" s="39">
        <f t="shared" si="150"/>
        <v>156177</v>
      </c>
      <c r="AS31" s="39">
        <f t="shared" si="150"/>
        <v>54718</v>
      </c>
      <c r="AT31" s="39">
        <f t="shared" si="150"/>
        <v>107782</v>
      </c>
      <c r="AU31" s="39">
        <f t="shared" si="150"/>
        <v>82121</v>
      </c>
      <c r="AV31" s="39">
        <f t="shared" si="150"/>
        <v>52233</v>
      </c>
      <c r="AW31" s="39">
        <f t="shared" si="150"/>
        <v>201594</v>
      </c>
      <c r="AX31" s="39">
        <f t="shared" si="150"/>
        <v>98499</v>
      </c>
      <c r="AY31" s="39">
        <f t="shared" si="150"/>
        <v>125637</v>
      </c>
      <c r="AZ31" s="236">
        <f t="shared" si="150"/>
        <v>131052</v>
      </c>
      <c r="BA31" s="236">
        <f t="shared" si="150"/>
        <v>60247</v>
      </c>
      <c r="BB31" s="236">
        <f t="shared" si="150"/>
        <v>100765</v>
      </c>
      <c r="BC31" s="236">
        <f t="shared" si="150"/>
        <v>79014</v>
      </c>
      <c r="BD31" s="236">
        <f t="shared" si="150"/>
        <v>252709</v>
      </c>
      <c r="BE31" s="236">
        <f t="shared" si="150"/>
        <v>54922</v>
      </c>
      <c r="BF31" s="236">
        <f t="shared" ref="BF31:BG31" si="151">ROUNDDOWN(BF75/1000,0)</f>
        <v>257001</v>
      </c>
      <c r="BG31" s="236">
        <f t="shared" si="151"/>
        <v>113870</v>
      </c>
      <c r="BH31" s="236">
        <f t="shared" ref="BH31:BK31" si="152">ROUNDDOWN(BH75/1000,0)</f>
        <v>65099</v>
      </c>
      <c r="BI31" s="236">
        <f t="shared" ref="BI31:BJ31" si="153">ROUNDDOWN(BI75/1000,0)</f>
        <v>101864</v>
      </c>
      <c r="BJ31" s="236">
        <f t="shared" si="153"/>
        <v>89573</v>
      </c>
      <c r="BK31" s="236">
        <f t="shared" si="152"/>
        <v>77090</v>
      </c>
      <c r="BL31" s="236">
        <f t="shared" ref="BL31:BM31" si="154">ROUNDDOWN(BL75/1000,0)</f>
        <v>179256</v>
      </c>
      <c r="BM31" s="236">
        <f t="shared" si="154"/>
        <v>118707</v>
      </c>
      <c r="BN31" s="236">
        <f t="shared" ref="BN31:BQ31" si="155">ROUNDDOWN(BN75/1000,0)</f>
        <v>84051</v>
      </c>
      <c r="BO31" s="236">
        <f t="shared" si="155"/>
        <v>75374</v>
      </c>
      <c r="BP31" s="236">
        <f t="shared" si="155"/>
        <v>1151</v>
      </c>
      <c r="BQ31" s="236">
        <f t="shared" si="155"/>
        <v>391056</v>
      </c>
      <c r="BR31" s="236">
        <f t="shared" ref="BR31:BT31" si="156">ROUNDDOWN(BR75/1000,0)</f>
        <v>194704</v>
      </c>
      <c r="BS31" s="236">
        <f t="shared" si="156"/>
        <v>111724</v>
      </c>
      <c r="BT31" s="236">
        <f t="shared" si="156"/>
        <v>60557</v>
      </c>
      <c r="BU31" s="236">
        <f t="shared" ref="BU31:BZ31" si="157">ROUNDDOWN(BU75/1000,0)</f>
        <v>248543</v>
      </c>
      <c r="BV31" s="236">
        <f t="shared" si="157"/>
        <v>103335</v>
      </c>
      <c r="BW31" s="236">
        <f t="shared" si="157"/>
        <v>66482</v>
      </c>
      <c r="BX31" s="236">
        <f t="shared" si="157"/>
        <v>49996</v>
      </c>
      <c r="BY31" s="236">
        <f t="shared" si="157"/>
        <v>102903</v>
      </c>
      <c r="BZ31" s="236">
        <f t="shared" si="157"/>
        <v>104155</v>
      </c>
      <c r="CA31" s="236">
        <f t="shared" ref="CA31" si="158">ROUNDDOWN(CA75/1000,0)</f>
        <v>92465</v>
      </c>
      <c r="CB31" s="39">
        <f t="shared" si="150"/>
        <v>240335</v>
      </c>
      <c r="CC31" s="39">
        <f t="shared" si="150"/>
        <v>182071</v>
      </c>
      <c r="CD31" s="39">
        <f t="shared" si="150"/>
        <v>78975</v>
      </c>
      <c r="CE31" s="39">
        <f t="shared" si="150"/>
        <v>139443</v>
      </c>
      <c r="CF31" s="39">
        <f t="shared" si="150"/>
        <v>61356</v>
      </c>
      <c r="CG31" s="39">
        <f t="shared" si="150"/>
        <v>166179</v>
      </c>
      <c r="CH31" s="39">
        <f t="shared" si="150"/>
        <v>170561</v>
      </c>
      <c r="CI31" s="39">
        <f t="shared" si="150"/>
        <v>75772</v>
      </c>
      <c r="CJ31" s="236">
        <f t="shared" si="142"/>
        <v>272476</v>
      </c>
      <c r="CK31" s="236">
        <f t="shared" si="143"/>
        <v>107977</v>
      </c>
      <c r="CL31" s="236">
        <f t="shared" ref="CL31:CN31" si="159">ROUNDDOWN(CL75/1000,0)</f>
        <v>113031</v>
      </c>
      <c r="CM31" s="236">
        <f t="shared" si="159"/>
        <v>50920</v>
      </c>
      <c r="CN31" s="236">
        <f t="shared" si="159"/>
        <v>457634</v>
      </c>
      <c r="CO31" s="236">
        <f t="shared" ref="CO31:CP31" si="160">ROUNDDOWN(CO75/1000,0)</f>
        <v>89800</v>
      </c>
      <c r="CP31" s="236">
        <f t="shared" si="160"/>
        <v>267049</v>
      </c>
      <c r="CQ31" s="236">
        <f t="shared" ref="CQ31" si="161">ROUNDDOWN(CQ75/1000,0)</f>
        <v>111258</v>
      </c>
      <c r="CR31" s="39">
        <f t="shared" si="143"/>
        <v>132064</v>
      </c>
      <c r="CS31" s="39">
        <f t="shared" si="147"/>
        <v>200155</v>
      </c>
      <c r="CT31" s="40">
        <f t="shared" si="147"/>
        <v>59354</v>
      </c>
      <c r="CU31" s="39">
        <f t="shared" si="148"/>
        <v>245603</v>
      </c>
      <c r="CV31" s="40">
        <f t="shared" si="148"/>
        <v>68124</v>
      </c>
      <c r="CW31" s="66">
        <f>ROUNDDOWN(CW75/1000,0)</f>
        <v>10989603</v>
      </c>
      <c r="CX31" s="272"/>
      <c r="CY31" s="67"/>
      <c r="CZ31" s="25">
        <v>71290</v>
      </c>
      <c r="DA31" s="25"/>
      <c r="DB31" s="25"/>
      <c r="DC31" s="25"/>
      <c r="DD31" s="25"/>
      <c r="DE31" s="25"/>
      <c r="DF31" s="25"/>
    </row>
    <row r="32" spans="2:110" s="64" customFormat="1" ht="16.5" customHeight="1">
      <c r="B32" s="576"/>
      <c r="C32" s="68" t="s">
        <v>16</v>
      </c>
      <c r="D32" s="69">
        <f t="shared" ref="D32:AD32" si="162">ROUNDDOWN(D76/1000,0)</f>
        <v>16739</v>
      </c>
      <c r="E32" s="69">
        <f t="shared" si="162"/>
        <v>11118</v>
      </c>
      <c r="F32" s="69">
        <f t="shared" si="162"/>
        <v>15731</v>
      </c>
      <c r="G32" s="69">
        <f t="shared" si="162"/>
        <v>22862</v>
      </c>
      <c r="H32" s="69">
        <f t="shared" si="162"/>
        <v>7314</v>
      </c>
      <c r="I32" s="69">
        <f t="shared" si="162"/>
        <v>5862</v>
      </c>
      <c r="J32" s="69">
        <f t="shared" si="162"/>
        <v>4851</v>
      </c>
      <c r="K32" s="69">
        <f t="shared" si="162"/>
        <v>18807</v>
      </c>
      <c r="L32" s="69">
        <f t="shared" si="162"/>
        <v>13967</v>
      </c>
      <c r="M32" s="69">
        <f t="shared" si="162"/>
        <v>35209</v>
      </c>
      <c r="N32" s="69">
        <f t="shared" si="162"/>
        <v>14910</v>
      </c>
      <c r="O32" s="69">
        <f t="shared" si="162"/>
        <v>8508</v>
      </c>
      <c r="P32" s="69">
        <f t="shared" si="162"/>
        <v>8799</v>
      </c>
      <c r="Q32" s="69">
        <f t="shared" si="162"/>
        <v>7776</v>
      </c>
      <c r="R32" s="69">
        <f t="shared" si="162"/>
        <v>13668</v>
      </c>
      <c r="S32" s="69">
        <f t="shared" si="162"/>
        <v>11956</v>
      </c>
      <c r="T32" s="69">
        <f t="shared" si="162"/>
        <v>8057</v>
      </c>
      <c r="U32" s="69">
        <f t="shared" si="162"/>
        <v>14278</v>
      </c>
      <c r="V32" s="69">
        <f t="shared" si="162"/>
        <v>13364</v>
      </c>
      <c r="W32" s="69">
        <f t="shared" si="162"/>
        <v>8735</v>
      </c>
      <c r="X32" s="69">
        <f t="shared" si="162"/>
        <v>13759</v>
      </c>
      <c r="Y32" s="69">
        <f t="shared" si="162"/>
        <v>8478</v>
      </c>
      <c r="Z32" s="69">
        <f t="shared" si="162"/>
        <v>7066</v>
      </c>
      <c r="AA32" s="69">
        <f t="shared" si="162"/>
        <v>6917</v>
      </c>
      <c r="AB32" s="69">
        <f t="shared" si="162"/>
        <v>14243</v>
      </c>
      <c r="AC32" s="69">
        <f t="shared" si="162"/>
        <v>5163</v>
      </c>
      <c r="AD32" s="69">
        <f t="shared" si="162"/>
        <v>5442</v>
      </c>
      <c r="AE32" s="69">
        <f t="shared" si="131"/>
        <v>8717</v>
      </c>
      <c r="AF32" s="69">
        <f t="shared" si="132"/>
        <v>12529</v>
      </c>
      <c r="AG32" s="69">
        <f t="shared" si="132"/>
        <v>7476</v>
      </c>
      <c r="AH32" s="69">
        <f t="shared" si="131"/>
        <v>20427</v>
      </c>
      <c r="AI32" s="69">
        <f t="shared" ref="AI32:CI32" si="163">ROUNDDOWN(AI76/1000,0)</f>
        <v>27602</v>
      </c>
      <c r="AJ32" s="69">
        <f t="shared" si="163"/>
        <v>13036</v>
      </c>
      <c r="AK32" s="69">
        <f t="shared" si="163"/>
        <v>13795</v>
      </c>
      <c r="AL32" s="69">
        <f t="shared" si="163"/>
        <v>11908</v>
      </c>
      <c r="AM32" s="69">
        <f t="shared" si="163"/>
        <v>2725</v>
      </c>
      <c r="AN32" s="69">
        <f t="shared" si="163"/>
        <v>7008</v>
      </c>
      <c r="AO32" s="69">
        <f t="shared" si="163"/>
        <v>6346</v>
      </c>
      <c r="AP32" s="69">
        <f t="shared" si="163"/>
        <v>3819</v>
      </c>
      <c r="AQ32" s="69">
        <f t="shared" si="163"/>
        <v>5475</v>
      </c>
      <c r="AR32" s="69">
        <f t="shared" si="163"/>
        <v>59393</v>
      </c>
      <c r="AS32" s="69">
        <f t="shared" si="163"/>
        <v>6872</v>
      </c>
      <c r="AT32" s="69">
        <f t="shared" si="163"/>
        <v>20560</v>
      </c>
      <c r="AU32" s="69">
        <f t="shared" si="163"/>
        <v>9098</v>
      </c>
      <c r="AV32" s="69">
        <f t="shared" si="163"/>
        <v>5082</v>
      </c>
      <c r="AW32" s="69">
        <f t="shared" si="163"/>
        <v>33979</v>
      </c>
      <c r="AX32" s="69">
        <f t="shared" si="163"/>
        <v>6829</v>
      </c>
      <c r="AY32" s="69">
        <f t="shared" si="163"/>
        <v>9066</v>
      </c>
      <c r="AZ32" s="238">
        <f t="shared" si="163"/>
        <v>17883</v>
      </c>
      <c r="BA32" s="238">
        <f t="shared" si="163"/>
        <v>18325</v>
      </c>
      <c r="BB32" s="238">
        <f t="shared" si="163"/>
        <v>10325</v>
      </c>
      <c r="BC32" s="238">
        <f t="shared" si="163"/>
        <v>7972</v>
      </c>
      <c r="BD32" s="238">
        <f t="shared" si="163"/>
        <v>27395</v>
      </c>
      <c r="BE32" s="238">
        <f t="shared" si="163"/>
        <v>9284</v>
      </c>
      <c r="BF32" s="238">
        <f t="shared" ref="BF32:BG32" si="164">ROUNDDOWN(BF76/1000,0)</f>
        <v>31894</v>
      </c>
      <c r="BG32" s="238">
        <f t="shared" si="164"/>
        <v>12186</v>
      </c>
      <c r="BH32" s="238">
        <f t="shared" ref="BH32:BK32" si="165">ROUNDDOWN(BH76/1000,0)</f>
        <v>10688</v>
      </c>
      <c r="BI32" s="238">
        <f t="shared" ref="BI32:BJ32" si="166">ROUNDDOWN(BI76/1000,0)</f>
        <v>14780</v>
      </c>
      <c r="BJ32" s="238">
        <f t="shared" si="166"/>
        <v>9876</v>
      </c>
      <c r="BK32" s="238">
        <f t="shared" si="165"/>
        <v>15957</v>
      </c>
      <c r="BL32" s="238">
        <f t="shared" ref="BL32:BM32" si="167">ROUNDDOWN(BL76/1000,0)</f>
        <v>19960</v>
      </c>
      <c r="BM32" s="238">
        <f t="shared" si="167"/>
        <v>11824</v>
      </c>
      <c r="BN32" s="238">
        <f t="shared" ref="BN32:BQ32" si="168">ROUNDDOWN(BN76/1000,0)</f>
        <v>17052</v>
      </c>
      <c r="BO32" s="238">
        <f t="shared" si="168"/>
        <v>5959</v>
      </c>
      <c r="BP32" s="238">
        <f t="shared" si="168"/>
        <v>0</v>
      </c>
      <c r="BQ32" s="238">
        <f t="shared" si="168"/>
        <v>38498</v>
      </c>
      <c r="BR32" s="238">
        <f t="shared" ref="BR32:BT32" si="169">ROUNDDOWN(BR76/1000,0)</f>
        <v>41147</v>
      </c>
      <c r="BS32" s="238">
        <f t="shared" si="169"/>
        <v>26414</v>
      </c>
      <c r="BT32" s="238">
        <f t="shared" si="169"/>
        <v>11157</v>
      </c>
      <c r="BU32" s="238">
        <f t="shared" ref="BU32:BZ32" si="170">ROUNDDOWN(BU76/1000,0)</f>
        <v>36074</v>
      </c>
      <c r="BV32" s="238">
        <f t="shared" si="170"/>
        <v>15708</v>
      </c>
      <c r="BW32" s="238">
        <f t="shared" si="170"/>
        <v>12661</v>
      </c>
      <c r="BX32" s="238">
        <f t="shared" si="170"/>
        <v>0</v>
      </c>
      <c r="BY32" s="238">
        <f t="shared" si="170"/>
        <v>17417</v>
      </c>
      <c r="BZ32" s="238">
        <f t="shared" si="170"/>
        <v>4380</v>
      </c>
      <c r="CA32" s="238">
        <f t="shared" ref="CA32" si="171">ROUNDDOWN(CA76/1000,0)</f>
        <v>10253</v>
      </c>
      <c r="CB32" s="69">
        <f t="shared" si="163"/>
        <v>47581</v>
      </c>
      <c r="CC32" s="69">
        <f t="shared" si="163"/>
        <v>25568</v>
      </c>
      <c r="CD32" s="69">
        <f t="shared" si="163"/>
        <v>14032</v>
      </c>
      <c r="CE32" s="69">
        <f t="shared" si="163"/>
        <v>25389</v>
      </c>
      <c r="CF32" s="69">
        <f t="shared" si="163"/>
        <v>14463</v>
      </c>
      <c r="CG32" s="69">
        <f t="shared" si="163"/>
        <v>18130</v>
      </c>
      <c r="CH32" s="69">
        <f t="shared" si="163"/>
        <v>17048</v>
      </c>
      <c r="CI32" s="69">
        <f t="shared" si="163"/>
        <v>17411</v>
      </c>
      <c r="CJ32" s="238">
        <f t="shared" si="142"/>
        <v>42628</v>
      </c>
      <c r="CK32" s="238">
        <f t="shared" si="143"/>
        <v>19723</v>
      </c>
      <c r="CL32" s="238">
        <f t="shared" ref="CL32:CN32" si="172">ROUNDDOWN(CL76/1000,0)</f>
        <v>16602</v>
      </c>
      <c r="CM32" s="238">
        <f t="shared" si="172"/>
        <v>11430</v>
      </c>
      <c r="CN32" s="238">
        <f t="shared" si="172"/>
        <v>263551</v>
      </c>
      <c r="CO32" s="238">
        <f t="shared" ref="CO32:CP32" si="173">ROUNDDOWN(CO76/1000,0)</f>
        <v>18045</v>
      </c>
      <c r="CP32" s="238">
        <f t="shared" si="173"/>
        <v>47254</v>
      </c>
      <c r="CQ32" s="238">
        <f t="shared" ref="CQ32" si="174">ROUNDDOWN(CQ76/1000,0)</f>
        <v>14804</v>
      </c>
      <c r="CR32" s="69">
        <f t="shared" si="143"/>
        <v>16070</v>
      </c>
      <c r="CS32" s="69">
        <f t="shared" si="147"/>
        <v>19031</v>
      </c>
      <c r="CT32" s="70">
        <f t="shared" si="147"/>
        <v>8746</v>
      </c>
      <c r="CU32" s="69">
        <f t="shared" si="148"/>
        <v>31370</v>
      </c>
      <c r="CV32" s="70">
        <f t="shared" si="148"/>
        <v>5</v>
      </c>
      <c r="CW32" s="73">
        <f t="shared" si="147"/>
        <v>1759321</v>
      </c>
      <c r="CX32" s="272"/>
      <c r="CY32" s="67"/>
      <c r="CZ32" s="25">
        <v>73980</v>
      </c>
      <c r="DA32" s="25"/>
      <c r="DB32" s="25"/>
      <c r="DC32" s="25"/>
      <c r="DD32" s="25"/>
      <c r="DE32" s="25"/>
      <c r="DF32" s="25"/>
    </row>
    <row r="33" spans="1:110" s="64" customFormat="1" ht="16.5" customHeight="1">
      <c r="B33" s="576"/>
      <c r="C33" s="65" t="s">
        <v>5</v>
      </c>
      <c r="D33" s="71">
        <f t="shared" ref="D33:AD33" si="175">ROUNDDOWN(D77/1000,0)</f>
        <v>57396</v>
      </c>
      <c r="E33" s="71">
        <f t="shared" si="175"/>
        <v>34093</v>
      </c>
      <c r="F33" s="71">
        <f t="shared" si="175"/>
        <v>30707</v>
      </c>
      <c r="G33" s="71">
        <f t="shared" si="175"/>
        <v>36018</v>
      </c>
      <c r="H33" s="71">
        <f t="shared" si="175"/>
        <v>25723</v>
      </c>
      <c r="I33" s="71">
        <f t="shared" si="175"/>
        <v>18739</v>
      </c>
      <c r="J33" s="71">
        <f t="shared" si="175"/>
        <v>14594</v>
      </c>
      <c r="K33" s="71">
        <f t="shared" si="175"/>
        <v>40794</v>
      </c>
      <c r="L33" s="71">
        <f t="shared" si="175"/>
        <v>35317</v>
      </c>
      <c r="M33" s="71">
        <f t="shared" si="175"/>
        <v>53018</v>
      </c>
      <c r="N33" s="71">
        <f t="shared" si="175"/>
        <v>34874</v>
      </c>
      <c r="O33" s="71">
        <f t="shared" si="175"/>
        <v>24749</v>
      </c>
      <c r="P33" s="71">
        <f t="shared" si="175"/>
        <v>23282</v>
      </c>
      <c r="Q33" s="71">
        <f t="shared" si="175"/>
        <v>32134</v>
      </c>
      <c r="R33" s="71">
        <f t="shared" si="175"/>
        <v>25591</v>
      </c>
      <c r="S33" s="71">
        <f t="shared" si="175"/>
        <v>19480</v>
      </c>
      <c r="T33" s="71">
        <f t="shared" si="175"/>
        <v>21293</v>
      </c>
      <c r="U33" s="71">
        <f t="shared" si="175"/>
        <v>44319</v>
      </c>
      <c r="V33" s="71">
        <f t="shared" si="175"/>
        <v>24568</v>
      </c>
      <c r="W33" s="71">
        <f t="shared" si="175"/>
        <v>16810</v>
      </c>
      <c r="X33" s="71">
        <f t="shared" si="175"/>
        <v>43411</v>
      </c>
      <c r="Y33" s="71">
        <f t="shared" si="175"/>
        <v>15345</v>
      </c>
      <c r="Z33" s="71">
        <f t="shared" si="175"/>
        <v>17917</v>
      </c>
      <c r="AA33" s="71">
        <f t="shared" si="175"/>
        <v>16792</v>
      </c>
      <c r="AB33" s="71">
        <f t="shared" si="175"/>
        <v>45519</v>
      </c>
      <c r="AC33" s="71">
        <f t="shared" si="175"/>
        <v>15280</v>
      </c>
      <c r="AD33" s="71">
        <f t="shared" si="175"/>
        <v>23584</v>
      </c>
      <c r="AE33" s="71">
        <f t="shared" si="131"/>
        <v>69332</v>
      </c>
      <c r="AF33" s="71">
        <f t="shared" si="132"/>
        <v>24367</v>
      </c>
      <c r="AG33" s="71">
        <f t="shared" si="132"/>
        <v>21216</v>
      </c>
      <c r="AH33" s="71">
        <f t="shared" si="131"/>
        <v>85187</v>
      </c>
      <c r="AI33" s="71">
        <f t="shared" ref="AI33:CF33" si="176">ROUNDDOWN(AI77/1000,0)</f>
        <v>50356</v>
      </c>
      <c r="AJ33" s="71">
        <f t="shared" si="176"/>
        <v>47755</v>
      </c>
      <c r="AK33" s="71">
        <f t="shared" si="176"/>
        <v>24004</v>
      </c>
      <c r="AL33" s="71">
        <f t="shared" si="176"/>
        <v>19792</v>
      </c>
      <c r="AM33" s="71">
        <f t="shared" si="176"/>
        <v>10160</v>
      </c>
      <c r="AN33" s="71">
        <f t="shared" si="176"/>
        <v>16647</v>
      </c>
      <c r="AO33" s="71">
        <f t="shared" si="176"/>
        <v>18812</v>
      </c>
      <c r="AP33" s="71">
        <f t="shared" si="176"/>
        <v>12315</v>
      </c>
      <c r="AQ33" s="71">
        <f t="shared" si="176"/>
        <v>13319</v>
      </c>
      <c r="AR33" s="71">
        <f t="shared" si="176"/>
        <v>87695</v>
      </c>
      <c r="AS33" s="71">
        <f t="shared" si="176"/>
        <v>18876</v>
      </c>
      <c r="AT33" s="71">
        <f t="shared" si="176"/>
        <v>53206</v>
      </c>
      <c r="AU33" s="71">
        <f t="shared" si="176"/>
        <v>29994</v>
      </c>
      <c r="AV33" s="71">
        <f t="shared" si="176"/>
        <v>16772</v>
      </c>
      <c r="AW33" s="71">
        <f t="shared" si="176"/>
        <v>77719</v>
      </c>
      <c r="AX33" s="71">
        <f t="shared" si="176"/>
        <v>42671</v>
      </c>
      <c r="AY33" s="71">
        <f t="shared" si="176"/>
        <v>34738</v>
      </c>
      <c r="AZ33" s="239">
        <f t="shared" si="176"/>
        <v>43420</v>
      </c>
      <c r="BA33" s="239">
        <f t="shared" si="176"/>
        <v>57084</v>
      </c>
      <c r="BB33" s="239">
        <f t="shared" si="176"/>
        <v>32526</v>
      </c>
      <c r="BC33" s="239">
        <f t="shared" si="176"/>
        <v>25259</v>
      </c>
      <c r="BD33" s="239">
        <f t="shared" si="176"/>
        <v>83420</v>
      </c>
      <c r="BE33" s="239">
        <f t="shared" si="176"/>
        <v>23625</v>
      </c>
      <c r="BF33" s="239">
        <f t="shared" ref="BF33:BG33" si="177">ROUNDDOWN(BF77/1000,0)</f>
        <v>93225</v>
      </c>
      <c r="BG33" s="239">
        <f t="shared" si="177"/>
        <v>33699</v>
      </c>
      <c r="BH33" s="239">
        <f t="shared" ref="BH33:BK33" si="178">ROUNDDOWN(BH77/1000,0)</f>
        <v>24261</v>
      </c>
      <c r="BI33" s="239">
        <f t="shared" ref="BI33:BJ33" si="179">ROUNDDOWN(BI77/1000,0)</f>
        <v>28848</v>
      </c>
      <c r="BJ33" s="239">
        <f t="shared" si="179"/>
        <v>25477</v>
      </c>
      <c r="BK33" s="239">
        <f t="shared" si="178"/>
        <v>33521</v>
      </c>
      <c r="BL33" s="239">
        <f t="shared" ref="BL33:BM33" si="180">ROUNDDOWN(BL77/1000,0)</f>
        <v>68764</v>
      </c>
      <c r="BM33" s="239">
        <f t="shared" si="180"/>
        <v>32559</v>
      </c>
      <c r="BN33" s="239">
        <f t="shared" ref="BN33:BQ33" si="181">ROUNDDOWN(BN77/1000,0)</f>
        <v>32247</v>
      </c>
      <c r="BO33" s="239">
        <f t="shared" si="181"/>
        <v>17247</v>
      </c>
      <c r="BP33" s="239">
        <f t="shared" si="181"/>
        <v>124429</v>
      </c>
      <c r="BQ33" s="239">
        <f t="shared" si="181"/>
        <v>92586</v>
      </c>
      <c r="BR33" s="239">
        <f t="shared" ref="BR33:BT33" si="182">ROUNDDOWN(BR77/1000,0)</f>
        <v>105150</v>
      </c>
      <c r="BS33" s="239">
        <f t="shared" si="182"/>
        <v>34951</v>
      </c>
      <c r="BT33" s="239">
        <f t="shared" si="182"/>
        <v>17997</v>
      </c>
      <c r="BU33" s="239">
        <f t="shared" ref="BU33:BZ33" si="183">ROUNDDOWN(BU77/1000,0)</f>
        <v>77637</v>
      </c>
      <c r="BV33" s="239">
        <f t="shared" si="183"/>
        <v>41398</v>
      </c>
      <c r="BW33" s="239">
        <f t="shared" si="183"/>
        <v>79252</v>
      </c>
      <c r="BX33" s="239">
        <f t="shared" si="183"/>
        <v>8321</v>
      </c>
      <c r="BY33" s="239">
        <f t="shared" si="183"/>
        <v>26616</v>
      </c>
      <c r="BZ33" s="239">
        <f t="shared" si="183"/>
        <v>31173</v>
      </c>
      <c r="CA33" s="239">
        <f t="shared" ref="CA33" si="184">ROUNDDOWN(CA77/1000,0)</f>
        <v>18945</v>
      </c>
      <c r="CB33" s="71">
        <f t="shared" si="176"/>
        <v>108660</v>
      </c>
      <c r="CC33" s="71">
        <f t="shared" si="176"/>
        <v>76025</v>
      </c>
      <c r="CD33" s="71">
        <f t="shared" si="176"/>
        <v>32273</v>
      </c>
      <c r="CE33" s="71">
        <f t="shared" si="176"/>
        <v>59629</v>
      </c>
      <c r="CF33" s="71">
        <f t="shared" si="176"/>
        <v>28493</v>
      </c>
      <c r="CG33" s="71">
        <f t="shared" ref="CG33:CT33" si="185">ROUNDDOWN(CG77/1000,0)</f>
        <v>56211</v>
      </c>
      <c r="CH33" s="71">
        <f t="shared" si="185"/>
        <v>91513</v>
      </c>
      <c r="CI33" s="71">
        <f t="shared" si="185"/>
        <v>36666</v>
      </c>
      <c r="CJ33" s="239">
        <f>ROUNDDOWN(CJ77/1000,0)</f>
        <v>121828</v>
      </c>
      <c r="CK33" s="239">
        <f>ROUNDDOWN(CK77/1000,0)</f>
        <v>38254</v>
      </c>
      <c r="CL33" s="239">
        <f t="shared" ref="CL33:CN33" si="186">ROUNDDOWN(CL77/1000,0)</f>
        <v>38693</v>
      </c>
      <c r="CM33" s="239">
        <f t="shared" si="186"/>
        <v>22687</v>
      </c>
      <c r="CN33" s="239">
        <f t="shared" si="186"/>
        <v>315754</v>
      </c>
      <c r="CO33" s="239">
        <f t="shared" ref="CO33:CP33" si="187">ROUNDDOWN(CO77/1000,0)</f>
        <v>38523</v>
      </c>
      <c r="CP33" s="239">
        <f t="shared" si="187"/>
        <v>114427</v>
      </c>
      <c r="CQ33" s="239">
        <f t="shared" ref="CQ33" si="188">ROUNDDOWN(CQ77/1000,0)</f>
        <v>35213</v>
      </c>
      <c r="CR33" s="71">
        <f>ROUNDDOWN(CR77/1000,0)</f>
        <v>42094</v>
      </c>
      <c r="CS33" s="71">
        <f t="shared" si="185"/>
        <v>62004</v>
      </c>
      <c r="CT33" s="217">
        <f t="shared" si="185"/>
        <v>14152</v>
      </c>
      <c r="CU33" s="71">
        <f t="shared" si="148"/>
        <v>70120</v>
      </c>
      <c r="CV33" s="217">
        <f t="shared" si="148"/>
        <v>6116</v>
      </c>
      <c r="CW33" s="72">
        <f>ROUNDDOWN(CW77/1000,0)</f>
        <v>4289304</v>
      </c>
      <c r="CX33" s="272"/>
      <c r="CY33" s="67"/>
      <c r="CZ33" s="25">
        <v>81980</v>
      </c>
      <c r="DA33" s="25" t="s">
        <v>41</v>
      </c>
      <c r="DB33" s="25"/>
      <c r="DC33" s="25"/>
      <c r="DD33" s="25"/>
      <c r="DE33" s="25"/>
      <c r="DF33" s="25"/>
    </row>
    <row r="34" spans="1:110" s="64" customFormat="1" ht="16.5" customHeight="1">
      <c r="B34" s="576"/>
      <c r="C34" s="65" t="s">
        <v>6</v>
      </c>
      <c r="D34" s="71">
        <f t="shared" ref="D34:D39" si="189">ROUNDDOWN(D80/1000,0)</f>
        <v>15725</v>
      </c>
      <c r="E34" s="71">
        <f t="shared" ref="E34:AH34" si="190">ROUNDDOWN(E80/1000,0)</f>
        <v>12060</v>
      </c>
      <c r="F34" s="71">
        <f t="shared" si="190"/>
        <v>10699</v>
      </c>
      <c r="G34" s="71">
        <f t="shared" si="190"/>
        <v>8978</v>
      </c>
      <c r="H34" s="71">
        <f t="shared" si="190"/>
        <v>6570</v>
      </c>
      <c r="I34" s="71">
        <f t="shared" si="190"/>
        <v>5134</v>
      </c>
      <c r="J34" s="71">
        <f t="shared" si="190"/>
        <v>5058</v>
      </c>
      <c r="K34" s="71">
        <f t="shared" si="190"/>
        <v>9449</v>
      </c>
      <c r="L34" s="71">
        <f t="shared" si="190"/>
        <v>13111</v>
      </c>
      <c r="M34" s="71">
        <f t="shared" si="190"/>
        <v>14852</v>
      </c>
      <c r="N34" s="71">
        <f t="shared" si="190"/>
        <v>9402</v>
      </c>
      <c r="O34" s="71">
        <f t="shared" si="190"/>
        <v>7286</v>
      </c>
      <c r="P34" s="71">
        <f t="shared" si="190"/>
        <v>7052</v>
      </c>
      <c r="Q34" s="71">
        <f t="shared" si="190"/>
        <v>9165</v>
      </c>
      <c r="R34" s="71">
        <f t="shared" si="190"/>
        <v>8178</v>
      </c>
      <c r="S34" s="71">
        <f t="shared" si="190"/>
        <v>4610</v>
      </c>
      <c r="T34" s="71">
        <f t="shared" si="190"/>
        <v>6639</v>
      </c>
      <c r="U34" s="71">
        <f t="shared" si="190"/>
        <v>12818</v>
      </c>
      <c r="V34" s="71">
        <f t="shared" si="190"/>
        <v>7086</v>
      </c>
      <c r="W34" s="71">
        <f t="shared" si="190"/>
        <v>3962</v>
      </c>
      <c r="X34" s="71">
        <f t="shared" si="190"/>
        <v>13680</v>
      </c>
      <c r="Y34" s="71">
        <f t="shared" si="190"/>
        <v>5537</v>
      </c>
      <c r="Z34" s="71">
        <f t="shared" si="190"/>
        <v>6209</v>
      </c>
      <c r="AA34" s="71">
        <f t="shared" si="190"/>
        <v>4402</v>
      </c>
      <c r="AB34" s="71">
        <f t="shared" si="190"/>
        <v>11738</v>
      </c>
      <c r="AC34" s="71">
        <f t="shared" si="190"/>
        <v>4597</v>
      </c>
      <c r="AD34" s="71">
        <f t="shared" si="190"/>
        <v>5069</v>
      </c>
      <c r="AE34" s="71">
        <f t="shared" si="190"/>
        <v>15599</v>
      </c>
      <c r="AF34" s="71">
        <f t="shared" si="190"/>
        <v>7052</v>
      </c>
      <c r="AG34" s="71">
        <f t="shared" si="190"/>
        <v>5209</v>
      </c>
      <c r="AH34" s="71">
        <f t="shared" si="190"/>
        <v>30525</v>
      </c>
      <c r="AI34" s="71">
        <f t="shared" ref="AI34:AI40" si="191">ROUNDDOWN(AI80/1000,0)</f>
        <v>12676</v>
      </c>
      <c r="AJ34" s="71">
        <f t="shared" ref="AJ34:AV34" si="192">ROUNDDOWN(AJ80/1000,0)</f>
        <v>12406</v>
      </c>
      <c r="AK34" s="71">
        <f t="shared" si="192"/>
        <v>6045</v>
      </c>
      <c r="AL34" s="71">
        <f t="shared" si="192"/>
        <v>6981</v>
      </c>
      <c r="AM34" s="71">
        <f t="shared" si="192"/>
        <v>3436</v>
      </c>
      <c r="AN34" s="71">
        <f t="shared" si="192"/>
        <v>6339</v>
      </c>
      <c r="AO34" s="71">
        <f t="shared" si="192"/>
        <v>5122</v>
      </c>
      <c r="AP34" s="71">
        <f t="shared" si="192"/>
        <v>4056</v>
      </c>
      <c r="AQ34" s="71">
        <f t="shared" si="192"/>
        <v>3876</v>
      </c>
      <c r="AR34" s="71">
        <f t="shared" si="192"/>
        <v>32386</v>
      </c>
      <c r="AS34" s="71">
        <f t="shared" si="192"/>
        <v>4620</v>
      </c>
      <c r="AT34" s="71">
        <f t="shared" si="192"/>
        <v>14014</v>
      </c>
      <c r="AU34" s="71">
        <f t="shared" si="192"/>
        <v>7664</v>
      </c>
      <c r="AV34" s="71">
        <f t="shared" si="192"/>
        <v>5194</v>
      </c>
      <c r="AW34" s="71">
        <f t="shared" ref="AW34:AW40" si="193">ROUNDDOWN(AW80/1000,0)</f>
        <v>22118</v>
      </c>
      <c r="AX34" s="71">
        <f t="shared" ref="AX34:AY40" si="194">ROUNDDOWN(AX80/1000,0)</f>
        <v>7786</v>
      </c>
      <c r="AY34" s="71">
        <f t="shared" si="194"/>
        <v>9430</v>
      </c>
      <c r="AZ34" s="239">
        <f t="shared" ref="AZ34:AZ40" si="195">ROUNDDOWN(AZ80/1000,0)</f>
        <v>10537</v>
      </c>
      <c r="BA34" s="239">
        <f t="shared" ref="BA34:BA40" si="196">ROUNDDOWN(BA80/1000,0)</f>
        <v>11636</v>
      </c>
      <c r="BB34" s="239">
        <f t="shared" ref="BB34:BB40" si="197">ROUNDDOWN(BB80/1000,0)</f>
        <v>7956</v>
      </c>
      <c r="BC34" s="239">
        <f t="shared" ref="BC34:BC40" si="198">ROUNDDOWN(BC80/1000,0)</f>
        <v>7081</v>
      </c>
      <c r="BD34" s="239">
        <f t="shared" ref="BD34:BD40" si="199">ROUNDDOWN(BD80/1000,0)</f>
        <v>25258</v>
      </c>
      <c r="BE34" s="239">
        <f t="shared" ref="BE34:CF34" si="200">ROUNDDOWN(BE80/1000,0)</f>
        <v>5058</v>
      </c>
      <c r="BF34" s="239">
        <f t="shared" ref="BF34:BG34" si="201">ROUNDDOWN(BF80/1000,0)</f>
        <v>28923</v>
      </c>
      <c r="BG34" s="239">
        <f t="shared" si="201"/>
        <v>11583</v>
      </c>
      <c r="BH34" s="239">
        <f t="shared" ref="BH34:BK34" si="202">ROUNDDOWN(BH80/1000,0)</f>
        <v>6497</v>
      </c>
      <c r="BI34" s="239">
        <f t="shared" ref="BI34:BJ34" si="203">ROUNDDOWN(BI80/1000,0)</f>
        <v>9836</v>
      </c>
      <c r="BJ34" s="239">
        <f t="shared" si="203"/>
        <v>10478</v>
      </c>
      <c r="BK34" s="239">
        <f t="shared" si="202"/>
        <v>8310</v>
      </c>
      <c r="BL34" s="239">
        <f t="shared" ref="BL34:BM34" si="204">ROUNDDOWN(BL80/1000,0)</f>
        <v>15835</v>
      </c>
      <c r="BM34" s="239">
        <f t="shared" si="204"/>
        <v>10947</v>
      </c>
      <c r="BN34" s="239">
        <f t="shared" ref="BN34:BQ34" si="205">ROUNDDOWN(BN80/1000,0)</f>
        <v>8850</v>
      </c>
      <c r="BO34" s="239">
        <f t="shared" si="205"/>
        <v>5434</v>
      </c>
      <c r="BP34" s="239">
        <f t="shared" si="205"/>
        <v>4231</v>
      </c>
      <c r="BQ34" s="239">
        <f t="shared" si="205"/>
        <v>36288</v>
      </c>
      <c r="BR34" s="239">
        <f t="shared" ref="BR34:BT34" si="206">ROUNDDOWN(BR80/1000,0)</f>
        <v>20237</v>
      </c>
      <c r="BS34" s="239">
        <f t="shared" si="206"/>
        <v>10023</v>
      </c>
      <c r="BT34" s="239">
        <f t="shared" si="206"/>
        <v>6499</v>
      </c>
      <c r="BU34" s="239">
        <f t="shared" ref="BU34:BZ34" si="207">ROUNDDOWN(BU80/1000,0)</f>
        <v>29650</v>
      </c>
      <c r="BV34" s="239">
        <f t="shared" si="207"/>
        <v>11699</v>
      </c>
      <c r="BW34" s="239">
        <f t="shared" si="207"/>
        <v>6577</v>
      </c>
      <c r="BX34" s="239">
        <f t="shared" si="207"/>
        <v>1888</v>
      </c>
      <c r="BY34" s="239">
        <f t="shared" si="207"/>
        <v>9338</v>
      </c>
      <c r="BZ34" s="239">
        <f t="shared" si="207"/>
        <v>29873</v>
      </c>
      <c r="CA34" s="239">
        <f t="shared" ref="CA34" si="208">ROUNDDOWN(CA80/1000,0)</f>
        <v>9347</v>
      </c>
      <c r="CB34" s="71">
        <f t="shared" si="200"/>
        <v>60809</v>
      </c>
      <c r="CC34" s="71">
        <f t="shared" si="200"/>
        <v>19983</v>
      </c>
      <c r="CD34" s="71">
        <f t="shared" si="200"/>
        <v>11206</v>
      </c>
      <c r="CE34" s="71">
        <f t="shared" si="200"/>
        <v>14092</v>
      </c>
      <c r="CF34" s="71">
        <f t="shared" si="200"/>
        <v>7569</v>
      </c>
      <c r="CG34" s="71">
        <f t="shared" ref="CG34:CU34" si="209">ROUNDDOWN(CG80/1000,0)</f>
        <v>17862</v>
      </c>
      <c r="CH34" s="71">
        <f t="shared" si="209"/>
        <v>15677</v>
      </c>
      <c r="CI34" s="71">
        <f t="shared" si="209"/>
        <v>9583</v>
      </c>
      <c r="CJ34" s="239">
        <f t="shared" ref="CJ34:CK40" si="210">ROUNDDOWN(CJ80/1000,0)</f>
        <v>30539</v>
      </c>
      <c r="CK34" s="239">
        <f t="shared" si="210"/>
        <v>9388</v>
      </c>
      <c r="CL34" s="239">
        <f t="shared" ref="CL34:CN34" si="211">ROUNDDOWN(CL80/1000,0)</f>
        <v>15462</v>
      </c>
      <c r="CM34" s="239">
        <f t="shared" si="211"/>
        <v>7921</v>
      </c>
      <c r="CN34" s="239">
        <f t="shared" si="211"/>
        <v>83366</v>
      </c>
      <c r="CO34" s="239">
        <f t="shared" ref="CO34:CP34" si="212">ROUNDDOWN(CO80/1000,0)</f>
        <v>10603</v>
      </c>
      <c r="CP34" s="239">
        <f t="shared" si="212"/>
        <v>49359</v>
      </c>
      <c r="CQ34" s="239">
        <f t="shared" ref="CQ34" si="213">ROUNDDOWN(CQ80/1000,0)</f>
        <v>13286</v>
      </c>
      <c r="CR34" s="71">
        <f t="shared" ref="CR34:CR40" si="214">ROUNDDOWN(CR80/1000,0)</f>
        <v>16832</v>
      </c>
      <c r="CS34" s="71">
        <f t="shared" si="209"/>
        <v>16573</v>
      </c>
      <c r="CT34" s="71">
        <f t="shared" ref="CT34" si="215">ROUNDDOWN(CT80/1000,0)</f>
        <v>4152</v>
      </c>
      <c r="CU34" s="71">
        <f t="shared" si="209"/>
        <v>18967</v>
      </c>
      <c r="CV34" s="217">
        <f t="shared" ref="CV34" si="216">ROUNDDOWN(CV80/1000,0)</f>
        <v>0</v>
      </c>
      <c r="CW34" s="66">
        <f t="shared" ref="CW34:CW39" si="217">ROUNDDOWN(CW80/1000,0)</f>
        <v>1244749</v>
      </c>
      <c r="CX34" s="272"/>
      <c r="CY34" s="67"/>
      <c r="CZ34" s="25">
        <v>81100</v>
      </c>
      <c r="DA34" s="25">
        <v>81150</v>
      </c>
      <c r="DB34" s="25"/>
      <c r="DC34" s="25"/>
      <c r="DD34" s="25"/>
      <c r="DE34" s="25"/>
      <c r="DF34" s="25"/>
    </row>
    <row r="35" spans="1:110" s="64" customFormat="1" ht="16.5" customHeight="1">
      <c r="B35" s="576"/>
      <c r="C35" s="65" t="s">
        <v>7</v>
      </c>
      <c r="D35" s="71">
        <f t="shared" si="189"/>
        <v>20760</v>
      </c>
      <c r="E35" s="71">
        <f t="shared" ref="E35:AH35" si="218">ROUNDDOWN(E81/1000,0)</f>
        <v>9028</v>
      </c>
      <c r="F35" s="71">
        <f t="shared" si="218"/>
        <v>8679</v>
      </c>
      <c r="G35" s="71">
        <f t="shared" si="218"/>
        <v>7619</v>
      </c>
      <c r="H35" s="71">
        <f t="shared" si="218"/>
        <v>8083</v>
      </c>
      <c r="I35" s="71">
        <f t="shared" si="218"/>
        <v>5712</v>
      </c>
      <c r="J35" s="71">
        <f t="shared" si="218"/>
        <v>4085</v>
      </c>
      <c r="K35" s="71">
        <f t="shared" si="218"/>
        <v>17161</v>
      </c>
      <c r="L35" s="71">
        <f t="shared" si="218"/>
        <v>7293</v>
      </c>
      <c r="M35" s="71">
        <f t="shared" si="218"/>
        <v>12319</v>
      </c>
      <c r="N35" s="71">
        <f t="shared" si="218"/>
        <v>11115</v>
      </c>
      <c r="O35" s="71">
        <f t="shared" si="218"/>
        <v>9020</v>
      </c>
      <c r="P35" s="71">
        <f t="shared" si="218"/>
        <v>6373</v>
      </c>
      <c r="Q35" s="71">
        <f t="shared" si="218"/>
        <v>15876</v>
      </c>
      <c r="R35" s="71">
        <f t="shared" si="218"/>
        <v>6380</v>
      </c>
      <c r="S35" s="71">
        <f t="shared" si="218"/>
        <v>4731</v>
      </c>
      <c r="T35" s="71">
        <f t="shared" si="218"/>
        <v>5389</v>
      </c>
      <c r="U35" s="71">
        <f t="shared" si="218"/>
        <v>13601</v>
      </c>
      <c r="V35" s="71">
        <f t="shared" si="218"/>
        <v>9044</v>
      </c>
      <c r="W35" s="71">
        <f t="shared" si="218"/>
        <v>3112</v>
      </c>
      <c r="X35" s="71">
        <f t="shared" si="218"/>
        <v>11470</v>
      </c>
      <c r="Y35" s="71">
        <f t="shared" si="218"/>
        <v>2878</v>
      </c>
      <c r="Z35" s="71">
        <f t="shared" si="218"/>
        <v>3629</v>
      </c>
      <c r="AA35" s="71">
        <f t="shared" si="218"/>
        <v>4079</v>
      </c>
      <c r="AB35" s="71">
        <f t="shared" si="218"/>
        <v>15002</v>
      </c>
      <c r="AC35" s="71">
        <f t="shared" si="218"/>
        <v>4326</v>
      </c>
      <c r="AD35" s="71">
        <f t="shared" si="218"/>
        <v>14125</v>
      </c>
      <c r="AE35" s="71">
        <f t="shared" si="218"/>
        <v>42575</v>
      </c>
      <c r="AF35" s="71">
        <f t="shared" si="218"/>
        <v>8198</v>
      </c>
      <c r="AG35" s="71">
        <f t="shared" si="218"/>
        <v>7286</v>
      </c>
      <c r="AH35" s="71">
        <f t="shared" si="218"/>
        <v>25361</v>
      </c>
      <c r="AI35" s="71">
        <f t="shared" si="191"/>
        <v>12737</v>
      </c>
      <c r="AJ35" s="71">
        <f t="shared" ref="AJ35:AV35" si="219">ROUNDDOWN(AJ81/1000,0)</f>
        <v>7241</v>
      </c>
      <c r="AK35" s="71">
        <f t="shared" si="219"/>
        <v>6278</v>
      </c>
      <c r="AL35" s="71">
        <f t="shared" si="219"/>
        <v>5486</v>
      </c>
      <c r="AM35" s="71">
        <f t="shared" si="219"/>
        <v>2545</v>
      </c>
      <c r="AN35" s="71">
        <f t="shared" si="219"/>
        <v>4613</v>
      </c>
      <c r="AO35" s="71">
        <f t="shared" si="219"/>
        <v>6829</v>
      </c>
      <c r="AP35" s="71">
        <f t="shared" si="219"/>
        <v>4046</v>
      </c>
      <c r="AQ35" s="71">
        <f t="shared" si="219"/>
        <v>3000</v>
      </c>
      <c r="AR35" s="71">
        <f t="shared" si="219"/>
        <v>18112</v>
      </c>
      <c r="AS35" s="71">
        <f t="shared" si="219"/>
        <v>7999</v>
      </c>
      <c r="AT35" s="71">
        <f t="shared" si="219"/>
        <v>9981</v>
      </c>
      <c r="AU35" s="71">
        <f t="shared" si="219"/>
        <v>8604</v>
      </c>
      <c r="AV35" s="71">
        <f t="shared" si="219"/>
        <v>4552</v>
      </c>
      <c r="AW35" s="71">
        <f t="shared" si="193"/>
        <v>27726</v>
      </c>
      <c r="AX35" s="71">
        <f t="shared" si="194"/>
        <v>12690</v>
      </c>
      <c r="AY35" s="71">
        <f t="shared" si="194"/>
        <v>14612</v>
      </c>
      <c r="AZ35" s="257">
        <f t="shared" si="195"/>
        <v>10595</v>
      </c>
      <c r="BA35" s="239">
        <f t="shared" si="196"/>
        <v>16127</v>
      </c>
      <c r="BB35" s="239">
        <f t="shared" si="197"/>
        <v>12079</v>
      </c>
      <c r="BC35" s="256">
        <f t="shared" si="198"/>
        <v>7170</v>
      </c>
      <c r="BD35" s="239">
        <f t="shared" si="199"/>
        <v>31455</v>
      </c>
      <c r="BE35" s="239">
        <f t="shared" ref="BE35:CF35" si="220">ROUNDDOWN(BE81/1000,0)</f>
        <v>7258</v>
      </c>
      <c r="BF35" s="239">
        <f t="shared" ref="BF35:BG35" si="221">ROUNDDOWN(BF81/1000,0)</f>
        <v>24759</v>
      </c>
      <c r="BG35" s="239">
        <f t="shared" si="221"/>
        <v>11388</v>
      </c>
      <c r="BH35" s="239">
        <f t="shared" ref="BH35:BK35" si="222">ROUNDDOWN(BH81/1000,0)</f>
        <v>5615</v>
      </c>
      <c r="BI35" s="239">
        <f t="shared" ref="BI35:BJ35" si="223">ROUNDDOWN(BI81/1000,0)</f>
        <v>6722</v>
      </c>
      <c r="BJ35" s="239">
        <f t="shared" si="223"/>
        <v>6861</v>
      </c>
      <c r="BK35" s="239">
        <f t="shared" si="222"/>
        <v>10495</v>
      </c>
      <c r="BL35" s="239">
        <f t="shared" ref="BL35:BM35" si="224">ROUNDDOWN(BL81/1000,0)</f>
        <v>18415</v>
      </c>
      <c r="BM35" s="239">
        <f t="shared" si="224"/>
        <v>7535</v>
      </c>
      <c r="BN35" s="239">
        <f t="shared" ref="BN35:BQ35" si="225">ROUNDDOWN(BN81/1000,0)</f>
        <v>9724</v>
      </c>
      <c r="BO35" s="239">
        <f t="shared" si="225"/>
        <v>3462</v>
      </c>
      <c r="BP35" s="239">
        <f t="shared" si="225"/>
        <v>13506</v>
      </c>
      <c r="BQ35" s="239">
        <f t="shared" si="225"/>
        <v>26350</v>
      </c>
      <c r="BR35" s="239">
        <f t="shared" ref="BR35:BT35" si="226">ROUNDDOWN(BR81/1000,0)</f>
        <v>21593</v>
      </c>
      <c r="BS35" s="239">
        <f t="shared" si="226"/>
        <v>9691</v>
      </c>
      <c r="BT35" s="239">
        <f t="shared" si="226"/>
        <v>5052</v>
      </c>
      <c r="BU35" s="239">
        <f t="shared" ref="BU35:BZ35" si="227">ROUNDDOWN(BU81/1000,0)</f>
        <v>18925</v>
      </c>
      <c r="BV35" s="239">
        <f t="shared" si="227"/>
        <v>10269</v>
      </c>
      <c r="BW35" s="239">
        <f t="shared" si="227"/>
        <v>5981</v>
      </c>
      <c r="BX35" s="239">
        <f t="shared" si="227"/>
        <v>6261</v>
      </c>
      <c r="BY35" s="239">
        <f t="shared" si="227"/>
        <v>163</v>
      </c>
      <c r="BZ35" s="239">
        <f t="shared" si="227"/>
        <v>0</v>
      </c>
      <c r="CA35" s="239">
        <f t="shared" ref="CA35" si="228">ROUNDDOWN(CA81/1000,0)</f>
        <v>1</v>
      </c>
      <c r="CB35" s="71">
        <f t="shared" si="220"/>
        <v>21947</v>
      </c>
      <c r="CC35" s="71">
        <f t="shared" si="220"/>
        <v>21535</v>
      </c>
      <c r="CD35" s="71">
        <f t="shared" si="220"/>
        <v>6729</v>
      </c>
      <c r="CE35" s="71">
        <f t="shared" si="220"/>
        <v>10067</v>
      </c>
      <c r="CF35" s="71">
        <f t="shared" si="220"/>
        <v>4440</v>
      </c>
      <c r="CG35" s="71">
        <f t="shared" ref="CG35:CU35" si="229">ROUNDDOWN(CG81/1000,0)</f>
        <v>19930</v>
      </c>
      <c r="CH35" s="71">
        <f t="shared" si="229"/>
        <v>11456</v>
      </c>
      <c r="CI35" s="234">
        <f t="shared" si="229"/>
        <v>8821</v>
      </c>
      <c r="CJ35" s="239">
        <f t="shared" si="210"/>
        <v>37864</v>
      </c>
      <c r="CK35" s="281">
        <f t="shared" si="210"/>
        <v>12073</v>
      </c>
      <c r="CL35" s="281">
        <f t="shared" ref="CL35:CN35" si="230">ROUNDDOWN(CL81/1000,0)</f>
        <v>8569</v>
      </c>
      <c r="CM35" s="281">
        <f t="shared" si="230"/>
        <v>6638</v>
      </c>
      <c r="CN35" s="281">
        <f t="shared" si="230"/>
        <v>60643</v>
      </c>
      <c r="CO35" s="281">
        <f t="shared" ref="CO35:CP35" si="231">ROUNDDOWN(CO81/1000,0)</f>
        <v>12447</v>
      </c>
      <c r="CP35" s="281">
        <f t="shared" si="231"/>
        <v>18025</v>
      </c>
      <c r="CQ35" s="281">
        <f t="shared" ref="CQ35" si="232">ROUNDDOWN(CQ81/1000,0)</f>
        <v>6112</v>
      </c>
      <c r="CR35" s="71">
        <f t="shared" si="214"/>
        <v>10023</v>
      </c>
      <c r="CS35" s="71">
        <f t="shared" si="229"/>
        <v>15546</v>
      </c>
      <c r="CT35" s="217">
        <f t="shared" ref="CT35" si="233">ROUNDDOWN(CT81/1000,0)</f>
        <v>4269</v>
      </c>
      <c r="CU35" s="71">
        <f t="shared" si="229"/>
        <v>20678</v>
      </c>
      <c r="CV35" s="217">
        <f t="shared" ref="CV35" si="234">ROUNDDOWN(CV81/1000,0)</f>
        <v>5916</v>
      </c>
      <c r="CW35" s="66">
        <f t="shared" si="217"/>
        <v>1112579</v>
      </c>
      <c r="CX35" s="272"/>
      <c r="CY35" s="67"/>
      <c r="CZ35" s="25">
        <v>81250</v>
      </c>
      <c r="DA35" s="25"/>
      <c r="DB35" s="25"/>
      <c r="DC35" s="25"/>
      <c r="DD35" s="25"/>
      <c r="DE35" s="25"/>
      <c r="DF35" s="25"/>
    </row>
    <row r="36" spans="1:110" s="64" customFormat="1" ht="16.5" customHeight="1">
      <c r="B36" s="576"/>
      <c r="C36" s="65" t="s">
        <v>8</v>
      </c>
      <c r="D36" s="71">
        <f t="shared" si="189"/>
        <v>13637</v>
      </c>
      <c r="E36" s="71">
        <f t="shared" ref="E36:AH36" si="235">ROUNDDOWN(E82/1000,0)</f>
        <v>8908</v>
      </c>
      <c r="F36" s="71">
        <f t="shared" si="235"/>
        <v>7996</v>
      </c>
      <c r="G36" s="71">
        <f t="shared" si="235"/>
        <v>7806</v>
      </c>
      <c r="H36" s="71">
        <f t="shared" si="235"/>
        <v>5706</v>
      </c>
      <c r="I36" s="71">
        <f t="shared" si="235"/>
        <v>4695</v>
      </c>
      <c r="J36" s="71">
        <f t="shared" si="235"/>
        <v>4145</v>
      </c>
      <c r="K36" s="71">
        <f t="shared" si="235"/>
        <v>10712</v>
      </c>
      <c r="L36" s="71">
        <f t="shared" si="235"/>
        <v>9332</v>
      </c>
      <c r="M36" s="71">
        <f t="shared" si="235"/>
        <v>17515</v>
      </c>
      <c r="N36" s="71">
        <f t="shared" si="235"/>
        <v>8644</v>
      </c>
      <c r="O36" s="71">
        <f t="shared" si="235"/>
        <v>5595</v>
      </c>
      <c r="P36" s="71">
        <f t="shared" si="235"/>
        <v>6547</v>
      </c>
      <c r="Q36" s="71">
        <f t="shared" si="235"/>
        <v>5575</v>
      </c>
      <c r="R36" s="71">
        <f t="shared" si="235"/>
        <v>7434</v>
      </c>
      <c r="S36" s="71">
        <f t="shared" si="235"/>
        <v>3535</v>
      </c>
      <c r="T36" s="71">
        <f t="shared" si="235"/>
        <v>5187</v>
      </c>
      <c r="U36" s="71">
        <f t="shared" si="235"/>
        <v>12825</v>
      </c>
      <c r="V36" s="71">
        <f t="shared" si="235"/>
        <v>6238</v>
      </c>
      <c r="W36" s="71">
        <f t="shared" si="235"/>
        <v>5580</v>
      </c>
      <c r="X36" s="71">
        <f t="shared" si="235"/>
        <v>12336</v>
      </c>
      <c r="Y36" s="71">
        <f t="shared" si="235"/>
        <v>4247</v>
      </c>
      <c r="Z36" s="71">
        <f t="shared" si="235"/>
        <v>4771</v>
      </c>
      <c r="AA36" s="71">
        <f t="shared" si="235"/>
        <v>4201</v>
      </c>
      <c r="AB36" s="71">
        <f t="shared" si="235"/>
        <v>12789</v>
      </c>
      <c r="AC36" s="71">
        <f t="shared" si="235"/>
        <v>3750</v>
      </c>
      <c r="AD36" s="71">
        <f t="shared" si="235"/>
        <v>3388</v>
      </c>
      <c r="AE36" s="71">
        <f t="shared" si="235"/>
        <v>9864</v>
      </c>
      <c r="AF36" s="71">
        <f t="shared" si="235"/>
        <v>6871</v>
      </c>
      <c r="AG36" s="71">
        <f t="shared" si="235"/>
        <v>5970</v>
      </c>
      <c r="AH36" s="71">
        <f t="shared" si="235"/>
        <v>15761</v>
      </c>
      <c r="AI36" s="71">
        <f t="shared" si="191"/>
        <v>14995</v>
      </c>
      <c r="AJ36" s="71">
        <f t="shared" ref="AJ36:AV36" si="236">ROUNDDOWN(AJ82/1000,0)</f>
        <v>7838</v>
      </c>
      <c r="AK36" s="71">
        <f t="shared" si="236"/>
        <v>5318</v>
      </c>
      <c r="AL36" s="71">
        <f t="shared" si="236"/>
        <v>4992</v>
      </c>
      <c r="AM36" s="71">
        <f t="shared" si="236"/>
        <v>2530</v>
      </c>
      <c r="AN36" s="71">
        <f t="shared" si="236"/>
        <v>3813</v>
      </c>
      <c r="AO36" s="71">
        <f t="shared" si="236"/>
        <v>4579</v>
      </c>
      <c r="AP36" s="71">
        <f t="shared" si="236"/>
        <v>2525</v>
      </c>
      <c r="AQ36" s="71">
        <f t="shared" si="236"/>
        <v>2536</v>
      </c>
      <c r="AR36" s="71">
        <f t="shared" si="236"/>
        <v>28102</v>
      </c>
      <c r="AS36" s="71">
        <f t="shared" si="236"/>
        <v>4020</v>
      </c>
      <c r="AT36" s="71">
        <f t="shared" si="236"/>
        <v>12977</v>
      </c>
      <c r="AU36" s="71">
        <f t="shared" si="236"/>
        <v>7466</v>
      </c>
      <c r="AV36" s="71">
        <f t="shared" si="236"/>
        <v>3330</v>
      </c>
      <c r="AW36" s="71">
        <f t="shared" si="193"/>
        <v>18518</v>
      </c>
      <c r="AX36" s="71">
        <f t="shared" si="194"/>
        <v>6387</v>
      </c>
      <c r="AY36" s="71">
        <f t="shared" si="194"/>
        <v>6882</v>
      </c>
      <c r="AZ36" s="239">
        <f t="shared" si="195"/>
        <v>17283</v>
      </c>
      <c r="BA36" s="239">
        <f t="shared" si="196"/>
        <v>14561</v>
      </c>
      <c r="BB36" s="239">
        <f t="shared" si="197"/>
        <v>9329</v>
      </c>
      <c r="BC36" s="239">
        <f t="shared" si="198"/>
        <v>6733</v>
      </c>
      <c r="BD36" s="239">
        <f t="shared" si="199"/>
        <v>22281</v>
      </c>
      <c r="BE36" s="239">
        <f t="shared" ref="BE36:CF36" si="237">ROUNDDOWN(BE82/1000,0)</f>
        <v>4501</v>
      </c>
      <c r="BF36" s="239">
        <f t="shared" ref="BF36:BG36" si="238">ROUNDDOWN(BF82/1000,0)</f>
        <v>29421</v>
      </c>
      <c r="BG36" s="239">
        <f t="shared" si="238"/>
        <v>8004</v>
      </c>
      <c r="BH36" s="239">
        <f t="shared" ref="BH36:BK36" si="239">ROUNDDOWN(BH82/1000,0)</f>
        <v>4544</v>
      </c>
      <c r="BI36" s="239">
        <f t="shared" ref="BI36:BJ36" si="240">ROUNDDOWN(BI82/1000,0)</f>
        <v>11001</v>
      </c>
      <c r="BJ36" s="239">
        <f t="shared" si="240"/>
        <v>7078</v>
      </c>
      <c r="BK36" s="239">
        <f t="shared" si="239"/>
        <v>8609</v>
      </c>
      <c r="BL36" s="239">
        <f t="shared" ref="BL36:BM36" si="241">ROUNDDOWN(BL82/1000,0)</f>
        <v>17936</v>
      </c>
      <c r="BM36" s="239">
        <f t="shared" si="241"/>
        <v>9403</v>
      </c>
      <c r="BN36" s="239">
        <f t="shared" ref="BN36:BQ36" si="242">ROUNDDOWN(BN82/1000,0)</f>
        <v>8443</v>
      </c>
      <c r="BO36" s="239">
        <f t="shared" si="242"/>
        <v>5692</v>
      </c>
      <c r="BP36" s="239">
        <f t="shared" si="242"/>
        <v>5207</v>
      </c>
      <c r="BQ36" s="239">
        <f t="shared" si="242"/>
        <v>26631</v>
      </c>
      <c r="BR36" s="239">
        <f t="shared" ref="BR36:BT36" si="243">ROUNDDOWN(BR82/1000,0)</f>
        <v>29186</v>
      </c>
      <c r="BS36" s="239">
        <f t="shared" si="243"/>
        <v>10936</v>
      </c>
      <c r="BT36" s="239">
        <f t="shared" si="243"/>
        <v>5392</v>
      </c>
      <c r="BU36" s="239">
        <f t="shared" ref="BU36:BZ36" si="244">ROUNDDOWN(BU82/1000,0)</f>
        <v>22393</v>
      </c>
      <c r="BV36" s="239">
        <f t="shared" si="244"/>
        <v>13789</v>
      </c>
      <c r="BW36" s="239">
        <f t="shared" si="244"/>
        <v>6517</v>
      </c>
      <c r="BX36" s="239">
        <f t="shared" si="244"/>
        <v>0</v>
      </c>
      <c r="BY36" s="239">
        <f t="shared" si="244"/>
        <v>9956</v>
      </c>
      <c r="BZ36" s="239">
        <f t="shared" si="244"/>
        <v>0</v>
      </c>
      <c r="CA36" s="239">
        <f t="shared" ref="CA36" si="245">ROUNDDOWN(CA82/1000,0)</f>
        <v>6058</v>
      </c>
      <c r="CB36" s="71">
        <f t="shared" si="237"/>
        <v>19247</v>
      </c>
      <c r="CC36" s="71">
        <f t="shared" si="237"/>
        <v>17237</v>
      </c>
      <c r="CD36" s="71">
        <f t="shared" si="237"/>
        <v>9704</v>
      </c>
      <c r="CE36" s="71">
        <f t="shared" si="237"/>
        <v>22522</v>
      </c>
      <c r="CF36" s="71">
        <f t="shared" si="237"/>
        <v>8696</v>
      </c>
      <c r="CG36" s="71">
        <f t="shared" ref="CG36:CU36" si="246">ROUNDDOWN(CG82/1000,0)</f>
        <v>14661</v>
      </c>
      <c r="CH36" s="71">
        <f t="shared" si="246"/>
        <v>14233</v>
      </c>
      <c r="CI36" s="71">
        <f t="shared" si="246"/>
        <v>14674</v>
      </c>
      <c r="CJ36" s="239">
        <f t="shared" si="210"/>
        <v>25371</v>
      </c>
      <c r="CK36" s="239">
        <f t="shared" si="210"/>
        <v>14595</v>
      </c>
      <c r="CL36" s="239">
        <f t="shared" ref="CL36:CN36" si="247">ROUNDDOWN(CL82/1000,0)</f>
        <v>11354</v>
      </c>
      <c r="CM36" s="239">
        <f t="shared" si="247"/>
        <v>5921</v>
      </c>
      <c r="CN36" s="239">
        <f t="shared" si="247"/>
        <v>90801</v>
      </c>
      <c r="CO36" s="239">
        <f t="shared" ref="CO36:CP36" si="248">ROUNDDOWN(CO82/1000,0)</f>
        <v>13292</v>
      </c>
      <c r="CP36" s="239">
        <f t="shared" si="248"/>
        <v>30287</v>
      </c>
      <c r="CQ36" s="239">
        <f t="shared" ref="CQ36" si="249">ROUNDDOWN(CQ82/1000,0)</f>
        <v>10295</v>
      </c>
      <c r="CR36" s="71">
        <f t="shared" si="214"/>
        <v>1517</v>
      </c>
      <c r="CS36" s="71">
        <f t="shared" si="246"/>
        <v>16916</v>
      </c>
      <c r="CT36" s="217">
        <f t="shared" ref="CT36" si="250">ROUNDDOWN(CT82/1000,0)</f>
        <v>4418</v>
      </c>
      <c r="CU36" s="71">
        <f t="shared" si="246"/>
        <v>22866</v>
      </c>
      <c r="CV36" s="217">
        <f t="shared" ref="CV36" si="251">ROUNDDOWN(CV82/1000,0)</f>
        <v>0</v>
      </c>
      <c r="CW36" s="66">
        <f t="shared" si="217"/>
        <v>1067906</v>
      </c>
      <c r="CX36" s="272"/>
      <c r="CY36" s="67"/>
      <c r="CZ36" s="25">
        <v>81200</v>
      </c>
      <c r="DA36" s="25"/>
      <c r="DB36" s="25"/>
      <c r="DC36" s="25"/>
      <c r="DD36" s="25"/>
      <c r="DE36" s="25"/>
      <c r="DF36" s="25"/>
    </row>
    <row r="37" spans="1:110" s="64" customFormat="1" ht="16.5" customHeight="1">
      <c r="B37" s="576"/>
      <c r="C37" s="65" t="s">
        <v>9</v>
      </c>
      <c r="D37" s="71">
        <f t="shared" si="189"/>
        <v>2953</v>
      </c>
      <c r="E37" s="71">
        <f t="shared" ref="E37:AH37" si="252">ROUNDDOWN(E83/1000,0)</f>
        <v>1535</v>
      </c>
      <c r="F37" s="71">
        <f t="shared" si="252"/>
        <v>2195</v>
      </c>
      <c r="G37" s="71">
        <f t="shared" si="252"/>
        <v>9758</v>
      </c>
      <c r="H37" s="71">
        <f t="shared" si="252"/>
        <v>2212</v>
      </c>
      <c r="I37" s="71">
        <f t="shared" si="252"/>
        <v>2517</v>
      </c>
      <c r="J37" s="71">
        <f t="shared" si="252"/>
        <v>431</v>
      </c>
      <c r="K37" s="71">
        <f t="shared" si="252"/>
        <v>2441</v>
      </c>
      <c r="L37" s="71">
        <f t="shared" si="252"/>
        <v>4340</v>
      </c>
      <c r="M37" s="71">
        <f t="shared" si="252"/>
        <v>6975</v>
      </c>
      <c r="N37" s="71">
        <f t="shared" si="252"/>
        <v>1259</v>
      </c>
      <c r="O37" s="71">
        <f t="shared" si="252"/>
        <v>585</v>
      </c>
      <c r="P37" s="71">
        <f t="shared" si="252"/>
        <v>2521</v>
      </c>
      <c r="Q37" s="71">
        <f t="shared" si="252"/>
        <v>509</v>
      </c>
      <c r="R37" s="71">
        <f t="shared" si="252"/>
        <v>2396</v>
      </c>
      <c r="S37" s="71">
        <f t="shared" si="252"/>
        <v>1173</v>
      </c>
      <c r="T37" s="71">
        <f t="shared" si="252"/>
        <v>2527</v>
      </c>
      <c r="U37" s="71">
        <f t="shared" si="252"/>
        <v>2960</v>
      </c>
      <c r="V37" s="71">
        <f t="shared" si="252"/>
        <v>499</v>
      </c>
      <c r="W37" s="71">
        <f t="shared" si="252"/>
        <v>3829</v>
      </c>
      <c r="X37" s="71">
        <f t="shared" si="252"/>
        <v>1076</v>
      </c>
      <c r="Y37" s="71">
        <f t="shared" si="252"/>
        <v>929</v>
      </c>
      <c r="Z37" s="71">
        <f t="shared" si="252"/>
        <v>2469</v>
      </c>
      <c r="AA37" s="71">
        <f t="shared" si="252"/>
        <v>1328</v>
      </c>
      <c r="AB37" s="71">
        <f t="shared" si="252"/>
        <v>3308</v>
      </c>
      <c r="AC37" s="71">
        <f t="shared" si="252"/>
        <v>1928</v>
      </c>
      <c r="AD37" s="71">
        <f t="shared" si="252"/>
        <v>82</v>
      </c>
      <c r="AE37" s="71">
        <f t="shared" si="252"/>
        <v>398</v>
      </c>
      <c r="AF37" s="71">
        <f t="shared" si="252"/>
        <v>1335</v>
      </c>
      <c r="AG37" s="71">
        <f t="shared" si="252"/>
        <v>1787</v>
      </c>
      <c r="AH37" s="71">
        <f t="shared" si="252"/>
        <v>5297</v>
      </c>
      <c r="AI37" s="71">
        <f t="shared" si="191"/>
        <v>6725</v>
      </c>
      <c r="AJ37" s="71">
        <f t="shared" ref="AJ37:AV37" si="253">ROUNDDOWN(AJ83/1000,0)</f>
        <v>3369</v>
      </c>
      <c r="AK37" s="71">
        <f t="shared" si="253"/>
        <v>5378</v>
      </c>
      <c r="AL37" s="71">
        <f t="shared" si="253"/>
        <v>1445</v>
      </c>
      <c r="AM37" s="71">
        <f t="shared" si="253"/>
        <v>1360</v>
      </c>
      <c r="AN37" s="71">
        <f t="shared" si="253"/>
        <v>649</v>
      </c>
      <c r="AO37" s="71">
        <f t="shared" si="253"/>
        <v>1953</v>
      </c>
      <c r="AP37" s="71">
        <f t="shared" si="253"/>
        <v>1346</v>
      </c>
      <c r="AQ37" s="71">
        <f t="shared" si="253"/>
        <v>1892</v>
      </c>
      <c r="AR37" s="71">
        <f t="shared" si="253"/>
        <v>5748</v>
      </c>
      <c r="AS37" s="71">
        <f t="shared" si="253"/>
        <v>1357</v>
      </c>
      <c r="AT37" s="71">
        <f t="shared" si="253"/>
        <v>15270</v>
      </c>
      <c r="AU37" s="71">
        <f t="shared" si="253"/>
        <v>607</v>
      </c>
      <c r="AV37" s="71">
        <f t="shared" si="253"/>
        <v>1906</v>
      </c>
      <c r="AW37" s="71">
        <f t="shared" si="193"/>
        <v>5980</v>
      </c>
      <c r="AX37" s="71">
        <f t="shared" si="194"/>
        <v>1407</v>
      </c>
      <c r="AY37" s="71">
        <f t="shared" si="194"/>
        <v>2587</v>
      </c>
      <c r="AZ37" s="239">
        <f t="shared" si="195"/>
        <v>3257</v>
      </c>
      <c r="BA37" s="239">
        <f t="shared" si="196"/>
        <v>4878</v>
      </c>
      <c r="BB37" s="239">
        <f t="shared" si="197"/>
        <v>1725</v>
      </c>
      <c r="BC37" s="239">
        <f t="shared" si="198"/>
        <v>3129</v>
      </c>
      <c r="BD37" s="239">
        <f t="shared" si="199"/>
        <v>2554</v>
      </c>
      <c r="BE37" s="239">
        <f t="shared" ref="BE37:CF37" si="254">ROUNDDOWN(BE83/1000,0)</f>
        <v>5766</v>
      </c>
      <c r="BF37" s="239">
        <f t="shared" ref="BF37:BG37" si="255">ROUNDDOWN(BF83/1000,0)</f>
        <v>6122</v>
      </c>
      <c r="BG37" s="239">
        <f t="shared" si="255"/>
        <v>1638</v>
      </c>
      <c r="BH37" s="239">
        <f t="shared" ref="BH37:BK37" si="256">ROUNDDOWN(BH83/1000,0)</f>
        <v>4097</v>
      </c>
      <c r="BI37" s="239">
        <f t="shared" ref="BI37:BJ37" si="257">ROUNDDOWN(BI83/1000,0)</f>
        <v>740</v>
      </c>
      <c r="BJ37" s="239">
        <f t="shared" si="257"/>
        <v>291</v>
      </c>
      <c r="BK37" s="239">
        <f t="shared" si="256"/>
        <v>2694</v>
      </c>
      <c r="BL37" s="239">
        <f t="shared" ref="BL37:BM37" si="258">ROUNDDOWN(BL83/1000,0)</f>
        <v>15266</v>
      </c>
      <c r="BM37" s="239">
        <f t="shared" si="258"/>
        <v>1656</v>
      </c>
      <c r="BN37" s="239">
        <f t="shared" ref="BN37:BQ37" si="259">ROUNDDOWN(BN83/1000,0)</f>
        <v>1903</v>
      </c>
      <c r="BO37" s="239">
        <f t="shared" si="259"/>
        <v>1156</v>
      </c>
      <c r="BP37" s="239">
        <f t="shared" si="259"/>
        <v>80511</v>
      </c>
      <c r="BQ37" s="239">
        <f t="shared" si="259"/>
        <v>1319</v>
      </c>
      <c r="BR37" s="239">
        <f t="shared" ref="BR37:BT37" si="260">ROUNDDOWN(BR83/1000,0)</f>
        <v>8201</v>
      </c>
      <c r="BS37" s="239">
        <f t="shared" si="260"/>
        <v>2353</v>
      </c>
      <c r="BT37" s="239">
        <f t="shared" si="260"/>
        <v>668</v>
      </c>
      <c r="BU37" s="239">
        <f t="shared" ref="BU37:BZ37" si="261">ROUNDDOWN(BU83/1000,0)</f>
        <v>4439</v>
      </c>
      <c r="BV37" s="239">
        <f t="shared" si="261"/>
        <v>2997</v>
      </c>
      <c r="BW37" s="239">
        <f t="shared" si="261"/>
        <v>56859</v>
      </c>
      <c r="BX37" s="239">
        <f t="shared" si="261"/>
        <v>100</v>
      </c>
      <c r="BY37" s="239">
        <f t="shared" si="261"/>
        <v>5893</v>
      </c>
      <c r="BZ37" s="239">
        <f t="shared" si="261"/>
        <v>576</v>
      </c>
      <c r="CA37" s="239">
        <f t="shared" ref="CA37" si="262">ROUNDDOWN(CA83/1000,0)</f>
        <v>1331</v>
      </c>
      <c r="CB37" s="71">
        <f t="shared" si="254"/>
        <v>4553</v>
      </c>
      <c r="CC37" s="71">
        <f t="shared" si="254"/>
        <v>14642</v>
      </c>
      <c r="CD37" s="71">
        <f t="shared" si="254"/>
        <v>3274</v>
      </c>
      <c r="CE37" s="71">
        <f t="shared" si="254"/>
        <v>6963</v>
      </c>
      <c r="CF37" s="71">
        <f t="shared" si="254"/>
        <v>2144</v>
      </c>
      <c r="CG37" s="71">
        <f t="shared" ref="CG37:CU37" si="263">ROUNDDOWN(CG83/1000,0)</f>
        <v>1372</v>
      </c>
      <c r="CH37" s="71">
        <f t="shared" si="263"/>
        <v>1767</v>
      </c>
      <c r="CI37" s="71">
        <f t="shared" si="263"/>
        <v>1195</v>
      </c>
      <c r="CJ37" s="239">
        <f t="shared" si="210"/>
        <v>12051</v>
      </c>
      <c r="CK37" s="239">
        <f t="shared" si="210"/>
        <v>906</v>
      </c>
      <c r="CL37" s="239">
        <f t="shared" ref="CL37:CN37" si="264">ROUNDDOWN(CL83/1000,0)</f>
        <v>2256</v>
      </c>
      <c r="CM37" s="239">
        <f t="shared" si="264"/>
        <v>178</v>
      </c>
      <c r="CN37" s="239">
        <f t="shared" si="264"/>
        <v>9835</v>
      </c>
      <c r="CO37" s="239">
        <f t="shared" ref="CO37:CP37" si="265">ROUNDDOWN(CO83/1000,0)</f>
        <v>1065</v>
      </c>
      <c r="CP37" s="239">
        <f t="shared" si="265"/>
        <v>11216</v>
      </c>
      <c r="CQ37" s="239">
        <f t="shared" ref="CQ37" si="266">ROUNDDOWN(CQ83/1000,0)</f>
        <v>1990</v>
      </c>
      <c r="CR37" s="71">
        <f t="shared" si="214"/>
        <v>9816</v>
      </c>
      <c r="CS37" s="71">
        <f t="shared" si="263"/>
        <v>2965</v>
      </c>
      <c r="CT37" s="217">
        <f t="shared" ref="CT37" si="267">ROUNDDOWN(CT83/1000,0)</f>
        <v>311</v>
      </c>
      <c r="CU37" s="71">
        <f t="shared" si="263"/>
        <v>6504</v>
      </c>
      <c r="CV37" s="217">
        <f t="shared" ref="CV37" si="268">ROUNDDOWN(CV83/1000,0)</f>
        <v>0</v>
      </c>
      <c r="CW37" s="66">
        <f t="shared" si="217"/>
        <v>449686</v>
      </c>
      <c r="CX37" s="272"/>
      <c r="CY37" s="67"/>
      <c r="CZ37" s="25">
        <v>81350</v>
      </c>
      <c r="DA37" s="25"/>
      <c r="DB37" s="25"/>
      <c r="DC37" s="25"/>
      <c r="DD37" s="25"/>
      <c r="DE37" s="25"/>
      <c r="DF37" s="25"/>
    </row>
    <row r="38" spans="1:110" s="64" customFormat="1" ht="16.5" customHeight="1">
      <c r="B38" s="576"/>
      <c r="C38" s="65" t="s">
        <v>10</v>
      </c>
      <c r="D38" s="71">
        <f t="shared" si="189"/>
        <v>225</v>
      </c>
      <c r="E38" s="71">
        <f t="shared" ref="E38:AH38" si="269">ROUNDDOWN(E84/1000,0)</f>
        <v>153</v>
      </c>
      <c r="F38" s="71">
        <f t="shared" si="269"/>
        <v>135</v>
      </c>
      <c r="G38" s="71">
        <f t="shared" si="269"/>
        <v>170</v>
      </c>
      <c r="H38" s="71">
        <f t="shared" si="269"/>
        <v>103</v>
      </c>
      <c r="I38" s="71">
        <f t="shared" si="269"/>
        <v>56</v>
      </c>
      <c r="J38" s="71">
        <f t="shared" si="269"/>
        <v>59</v>
      </c>
      <c r="K38" s="71">
        <f t="shared" si="269"/>
        <v>154</v>
      </c>
      <c r="L38" s="71">
        <f t="shared" si="269"/>
        <v>140</v>
      </c>
      <c r="M38" s="71">
        <f t="shared" si="269"/>
        <v>222</v>
      </c>
      <c r="N38" s="71">
        <f t="shared" si="269"/>
        <v>113</v>
      </c>
      <c r="O38" s="71">
        <f t="shared" si="269"/>
        <v>85</v>
      </c>
      <c r="P38" s="71">
        <f t="shared" si="269"/>
        <v>93</v>
      </c>
      <c r="Q38" s="71">
        <f t="shared" si="269"/>
        <v>107</v>
      </c>
      <c r="R38" s="71">
        <f t="shared" si="269"/>
        <v>141</v>
      </c>
      <c r="S38" s="71">
        <f t="shared" si="269"/>
        <v>69</v>
      </c>
      <c r="T38" s="71">
        <f t="shared" si="269"/>
        <v>77</v>
      </c>
      <c r="U38" s="71">
        <f t="shared" si="269"/>
        <v>198</v>
      </c>
      <c r="V38" s="71">
        <f t="shared" si="269"/>
        <v>135</v>
      </c>
      <c r="W38" s="71">
        <f t="shared" si="269"/>
        <v>68</v>
      </c>
      <c r="X38" s="71">
        <f t="shared" si="269"/>
        <v>173</v>
      </c>
      <c r="Y38" s="71">
        <f t="shared" si="269"/>
        <v>48</v>
      </c>
      <c r="Z38" s="71">
        <f t="shared" si="269"/>
        <v>95</v>
      </c>
      <c r="AA38" s="71">
        <f t="shared" si="269"/>
        <v>65</v>
      </c>
      <c r="AB38" s="71">
        <f t="shared" si="269"/>
        <v>199</v>
      </c>
      <c r="AC38" s="71">
        <f t="shared" si="269"/>
        <v>53</v>
      </c>
      <c r="AD38" s="71">
        <f t="shared" si="269"/>
        <v>51</v>
      </c>
      <c r="AE38" s="71">
        <f t="shared" si="269"/>
        <v>184</v>
      </c>
      <c r="AF38" s="71">
        <f t="shared" si="269"/>
        <v>93</v>
      </c>
      <c r="AG38" s="71">
        <f t="shared" si="269"/>
        <v>55</v>
      </c>
      <c r="AH38" s="71">
        <f t="shared" si="269"/>
        <v>263</v>
      </c>
      <c r="AI38" s="71">
        <f t="shared" si="191"/>
        <v>246</v>
      </c>
      <c r="AJ38" s="71">
        <f t="shared" ref="AJ38:AV38" si="270">ROUNDDOWN(AJ84/1000,0)</f>
        <v>167</v>
      </c>
      <c r="AK38" s="71">
        <f t="shared" si="270"/>
        <v>86</v>
      </c>
      <c r="AL38" s="71">
        <f t="shared" si="270"/>
        <v>89</v>
      </c>
      <c r="AM38" s="71">
        <f t="shared" si="270"/>
        <v>39</v>
      </c>
      <c r="AN38" s="71">
        <f t="shared" si="270"/>
        <v>63</v>
      </c>
      <c r="AO38" s="71">
        <f t="shared" si="270"/>
        <v>72</v>
      </c>
      <c r="AP38" s="71">
        <f t="shared" si="270"/>
        <v>46</v>
      </c>
      <c r="AQ38" s="71">
        <f t="shared" si="270"/>
        <v>40</v>
      </c>
      <c r="AR38" s="71">
        <f t="shared" si="270"/>
        <v>315</v>
      </c>
      <c r="AS38" s="71">
        <f t="shared" si="270"/>
        <v>59</v>
      </c>
      <c r="AT38" s="71">
        <f t="shared" si="270"/>
        <v>159</v>
      </c>
      <c r="AU38" s="71">
        <f t="shared" si="270"/>
        <v>121</v>
      </c>
      <c r="AV38" s="71">
        <f t="shared" si="270"/>
        <v>55</v>
      </c>
      <c r="AW38" s="71">
        <f t="shared" si="193"/>
        <v>278</v>
      </c>
      <c r="AX38" s="71">
        <f t="shared" si="194"/>
        <v>126</v>
      </c>
      <c r="AY38" s="71">
        <f t="shared" si="194"/>
        <v>124</v>
      </c>
      <c r="AZ38" s="239">
        <f t="shared" si="195"/>
        <v>144</v>
      </c>
      <c r="BA38" s="239">
        <f t="shared" si="196"/>
        <v>225</v>
      </c>
      <c r="BB38" s="239">
        <f t="shared" si="197"/>
        <v>167</v>
      </c>
      <c r="BC38" s="239">
        <f t="shared" si="198"/>
        <v>96</v>
      </c>
      <c r="BD38" s="239">
        <f t="shared" si="199"/>
        <v>334</v>
      </c>
      <c r="BE38" s="239">
        <f t="shared" ref="BE38:CF38" si="271">ROUNDDOWN(BE84/1000,0)</f>
        <v>72</v>
      </c>
      <c r="BF38" s="239">
        <f t="shared" ref="BF38:BG38" si="272">ROUNDDOWN(BF84/1000,0)</f>
        <v>417</v>
      </c>
      <c r="BG38" s="239">
        <f t="shared" si="272"/>
        <v>159</v>
      </c>
      <c r="BH38" s="239">
        <f t="shared" ref="BH38:BK38" si="273">ROUNDDOWN(BH84/1000,0)</f>
        <v>92</v>
      </c>
      <c r="BI38" s="239">
        <f t="shared" ref="BI38:BJ38" si="274">ROUNDDOWN(BI84/1000,0)</f>
        <v>141</v>
      </c>
      <c r="BJ38" s="239">
        <f t="shared" si="274"/>
        <v>141</v>
      </c>
      <c r="BK38" s="239">
        <f t="shared" si="273"/>
        <v>142</v>
      </c>
      <c r="BL38" s="239">
        <f t="shared" ref="BL38:BM38" si="275">ROUNDDOWN(BL84/1000,0)</f>
        <v>233</v>
      </c>
      <c r="BM38" s="239">
        <f t="shared" si="275"/>
        <v>83</v>
      </c>
      <c r="BN38" s="239">
        <f t="shared" ref="BN38:BQ38" si="276">ROUNDDOWN(BN84/1000,0)</f>
        <v>129</v>
      </c>
      <c r="BO38" s="239">
        <f t="shared" si="276"/>
        <v>77</v>
      </c>
      <c r="BP38" s="239">
        <f t="shared" si="276"/>
        <v>162</v>
      </c>
      <c r="BQ38" s="239">
        <f t="shared" si="276"/>
        <v>430</v>
      </c>
      <c r="BR38" s="239">
        <f t="shared" ref="BR38:BT38" si="277">ROUNDDOWN(BR84/1000,0)</f>
        <v>382</v>
      </c>
      <c r="BS38" s="239">
        <f t="shared" si="277"/>
        <v>138</v>
      </c>
      <c r="BT38" s="239">
        <f t="shared" si="277"/>
        <v>94</v>
      </c>
      <c r="BU38" s="239">
        <f t="shared" ref="BU38:BZ38" si="278">ROUNDDOWN(BU84/1000,0)</f>
        <v>420</v>
      </c>
      <c r="BV38" s="239">
        <f t="shared" si="278"/>
        <v>176</v>
      </c>
      <c r="BW38" s="239">
        <f t="shared" si="278"/>
        <v>173</v>
      </c>
      <c r="BX38" s="239">
        <f t="shared" si="278"/>
        <v>71</v>
      </c>
      <c r="BY38" s="239">
        <f t="shared" si="278"/>
        <v>173</v>
      </c>
      <c r="BZ38" s="239">
        <f t="shared" si="278"/>
        <v>212</v>
      </c>
      <c r="CA38" s="239">
        <f t="shared" ref="CA38" si="279">ROUNDDOWN(CA84/1000,0)</f>
        <v>115</v>
      </c>
      <c r="CB38" s="71">
        <f t="shared" si="271"/>
        <v>1121</v>
      </c>
      <c r="CC38" s="71">
        <f t="shared" si="271"/>
        <v>288</v>
      </c>
      <c r="CD38" s="71">
        <f t="shared" si="271"/>
        <v>141</v>
      </c>
      <c r="CE38" s="71">
        <f t="shared" si="271"/>
        <v>299</v>
      </c>
      <c r="CF38" s="71">
        <f t="shared" si="271"/>
        <v>114</v>
      </c>
      <c r="CG38" s="71">
        <f t="shared" ref="CG38:CU38" si="280">ROUNDDOWN(CG84/1000,0)</f>
        <v>248</v>
      </c>
      <c r="CH38" s="71">
        <f t="shared" si="280"/>
        <v>263</v>
      </c>
      <c r="CI38" s="71">
        <f t="shared" si="280"/>
        <v>147</v>
      </c>
      <c r="CJ38" s="239">
        <f t="shared" si="210"/>
        <v>369</v>
      </c>
      <c r="CK38" s="239">
        <f t="shared" si="210"/>
        <v>192</v>
      </c>
      <c r="CL38" s="239">
        <f t="shared" ref="CL38:CN38" si="281">ROUNDDOWN(CL84/1000,0)</f>
        <v>195</v>
      </c>
      <c r="CM38" s="239">
        <f t="shared" si="281"/>
        <v>139</v>
      </c>
      <c r="CN38" s="239">
        <f t="shared" si="281"/>
        <v>1218</v>
      </c>
      <c r="CO38" s="239">
        <f t="shared" ref="CO38:CP38" si="282">ROUNDDOWN(CO84/1000,0)</f>
        <v>186</v>
      </c>
      <c r="CP38" s="239">
        <f t="shared" si="282"/>
        <v>499</v>
      </c>
      <c r="CQ38" s="239">
        <f t="shared" ref="CQ38" si="283">ROUNDDOWN(CQ84/1000,0)</f>
        <v>209</v>
      </c>
      <c r="CR38" s="71">
        <f t="shared" si="214"/>
        <v>276</v>
      </c>
      <c r="CS38" s="71">
        <f t="shared" si="280"/>
        <v>154</v>
      </c>
      <c r="CT38" s="217">
        <f t="shared" ref="CT38" si="284">ROUNDDOWN(CT84/1000,0)</f>
        <v>37</v>
      </c>
      <c r="CU38" s="71">
        <f t="shared" si="280"/>
        <v>189</v>
      </c>
      <c r="CV38" s="217">
        <f t="shared" ref="CV38" si="285">ROUNDDOWN(CV84/1000,0)</f>
        <v>0</v>
      </c>
      <c r="CW38" s="66">
        <f t="shared" si="217"/>
        <v>17395</v>
      </c>
      <c r="CX38" s="272"/>
      <c r="CY38" s="67"/>
      <c r="CZ38" s="25">
        <v>81300</v>
      </c>
      <c r="DA38" s="25"/>
      <c r="DB38" s="25"/>
      <c r="DC38" s="25"/>
      <c r="DD38" s="25"/>
      <c r="DE38" s="25"/>
      <c r="DF38" s="25"/>
    </row>
    <row r="39" spans="1:110" s="64" customFormat="1" ht="16.5" customHeight="1">
      <c r="B39" s="576"/>
      <c r="C39" s="65" t="s">
        <v>30</v>
      </c>
      <c r="D39" s="71">
        <f t="shared" si="189"/>
        <v>4093</v>
      </c>
      <c r="E39" s="71">
        <f t="shared" ref="E39:AH39" si="286">ROUNDDOWN(E85/1000,0)</f>
        <v>2407</v>
      </c>
      <c r="F39" s="71">
        <f t="shared" si="286"/>
        <v>1000</v>
      </c>
      <c r="G39" s="71">
        <f t="shared" si="286"/>
        <v>1685</v>
      </c>
      <c r="H39" s="71">
        <f t="shared" si="286"/>
        <v>3047</v>
      </c>
      <c r="I39" s="71">
        <f t="shared" si="286"/>
        <v>624</v>
      </c>
      <c r="J39" s="71">
        <f t="shared" si="286"/>
        <v>815</v>
      </c>
      <c r="K39" s="71">
        <f t="shared" si="286"/>
        <v>876</v>
      </c>
      <c r="L39" s="71">
        <f t="shared" si="286"/>
        <v>1098</v>
      </c>
      <c r="M39" s="71">
        <f t="shared" si="286"/>
        <v>1132</v>
      </c>
      <c r="N39" s="71">
        <f t="shared" si="286"/>
        <v>4338</v>
      </c>
      <c r="O39" s="71">
        <f t="shared" si="286"/>
        <v>2175</v>
      </c>
      <c r="P39" s="71">
        <f t="shared" si="286"/>
        <v>695</v>
      </c>
      <c r="Q39" s="71">
        <f t="shared" si="286"/>
        <v>899</v>
      </c>
      <c r="R39" s="71">
        <f t="shared" si="286"/>
        <v>1059</v>
      </c>
      <c r="S39" s="71">
        <f t="shared" si="286"/>
        <v>5361</v>
      </c>
      <c r="T39" s="71">
        <f t="shared" si="286"/>
        <v>1472</v>
      </c>
      <c r="U39" s="71">
        <f t="shared" si="286"/>
        <v>1915</v>
      </c>
      <c r="V39" s="71">
        <f t="shared" si="286"/>
        <v>1563</v>
      </c>
      <c r="W39" s="71">
        <f t="shared" si="286"/>
        <v>257</v>
      </c>
      <c r="X39" s="71">
        <f t="shared" si="286"/>
        <v>4673</v>
      </c>
      <c r="Y39" s="71">
        <f t="shared" si="286"/>
        <v>1704</v>
      </c>
      <c r="Z39" s="71">
        <f t="shared" si="286"/>
        <v>741</v>
      </c>
      <c r="AA39" s="71">
        <f t="shared" si="286"/>
        <v>2715</v>
      </c>
      <c r="AB39" s="71">
        <f t="shared" si="286"/>
        <v>2481</v>
      </c>
      <c r="AC39" s="71">
        <f t="shared" si="286"/>
        <v>624</v>
      </c>
      <c r="AD39" s="71">
        <f t="shared" si="286"/>
        <v>867</v>
      </c>
      <c r="AE39" s="71">
        <f t="shared" si="286"/>
        <v>710</v>
      </c>
      <c r="AF39" s="71">
        <f t="shared" si="286"/>
        <v>815</v>
      </c>
      <c r="AG39" s="71">
        <f t="shared" si="286"/>
        <v>907</v>
      </c>
      <c r="AH39" s="71">
        <f t="shared" si="286"/>
        <v>7979</v>
      </c>
      <c r="AI39" s="71">
        <f t="shared" si="191"/>
        <v>2974</v>
      </c>
      <c r="AJ39" s="71">
        <f t="shared" ref="AJ39:AV39" si="287">ROUNDDOWN(AJ85/1000,0)</f>
        <v>16732</v>
      </c>
      <c r="AK39" s="71">
        <f t="shared" si="287"/>
        <v>896</v>
      </c>
      <c r="AL39" s="71">
        <f t="shared" si="287"/>
        <v>797</v>
      </c>
      <c r="AM39" s="71">
        <f t="shared" si="287"/>
        <v>248</v>
      </c>
      <c r="AN39" s="71">
        <f t="shared" si="287"/>
        <v>1168</v>
      </c>
      <c r="AO39" s="71">
        <f t="shared" si="287"/>
        <v>255</v>
      </c>
      <c r="AP39" s="71">
        <f t="shared" si="287"/>
        <v>293</v>
      </c>
      <c r="AQ39" s="71">
        <f t="shared" si="287"/>
        <v>1973</v>
      </c>
      <c r="AR39" s="71">
        <f t="shared" si="287"/>
        <v>3031</v>
      </c>
      <c r="AS39" s="71">
        <f t="shared" si="287"/>
        <v>819</v>
      </c>
      <c r="AT39" s="71">
        <f t="shared" si="287"/>
        <v>803</v>
      </c>
      <c r="AU39" s="71">
        <f t="shared" si="287"/>
        <v>5531</v>
      </c>
      <c r="AV39" s="71">
        <f t="shared" si="287"/>
        <v>1731</v>
      </c>
      <c r="AW39" s="71">
        <f t="shared" si="193"/>
        <v>3097</v>
      </c>
      <c r="AX39" s="71">
        <f t="shared" si="194"/>
        <v>14273</v>
      </c>
      <c r="AY39" s="71">
        <f t="shared" si="194"/>
        <v>1100</v>
      </c>
      <c r="AZ39" s="239">
        <f t="shared" si="195"/>
        <v>1602</v>
      </c>
      <c r="BA39" s="239">
        <f t="shared" si="196"/>
        <v>9656</v>
      </c>
      <c r="BB39" s="239">
        <f t="shared" si="197"/>
        <v>1267</v>
      </c>
      <c r="BC39" s="239">
        <f t="shared" si="198"/>
        <v>1048</v>
      </c>
      <c r="BD39" s="239">
        <f t="shared" si="199"/>
        <v>1536</v>
      </c>
      <c r="BE39" s="239">
        <f t="shared" ref="BE39:CF39" si="288">ROUNDDOWN(BE85/1000,0)</f>
        <v>968</v>
      </c>
      <c r="BF39" s="239">
        <f t="shared" ref="BF39:BG39" si="289">ROUNDDOWN(BF85/1000,0)</f>
        <v>3581</v>
      </c>
      <c r="BG39" s="239">
        <f t="shared" si="289"/>
        <v>924</v>
      </c>
      <c r="BH39" s="239">
        <f t="shared" ref="BH39:BK39" si="290">ROUNDDOWN(BH85/1000,0)</f>
        <v>3414</v>
      </c>
      <c r="BI39" s="239">
        <f t="shared" ref="BI39:BJ39" si="291">ROUNDDOWN(BI85/1000,0)</f>
        <v>407</v>
      </c>
      <c r="BJ39" s="239">
        <f t="shared" si="291"/>
        <v>625</v>
      </c>
      <c r="BK39" s="239">
        <f t="shared" si="290"/>
        <v>3269</v>
      </c>
      <c r="BL39" s="239">
        <f t="shared" ref="BL39:BM39" si="292">ROUNDDOWN(BL85/1000,0)</f>
        <v>1078</v>
      </c>
      <c r="BM39" s="239">
        <f t="shared" si="292"/>
        <v>2934</v>
      </c>
      <c r="BN39" s="239">
        <f t="shared" ref="BN39:BQ39" si="293">ROUNDDOWN(BN85/1000,0)</f>
        <v>3196</v>
      </c>
      <c r="BO39" s="239">
        <f t="shared" si="293"/>
        <v>1423</v>
      </c>
      <c r="BP39" s="239">
        <f t="shared" si="293"/>
        <v>20811</v>
      </c>
      <c r="BQ39" s="239">
        <f t="shared" si="293"/>
        <v>1568</v>
      </c>
      <c r="BR39" s="239">
        <f t="shared" ref="BR39:BT39" si="294">ROUNDDOWN(BR85/1000,0)</f>
        <v>25549</v>
      </c>
      <c r="BS39" s="239">
        <f t="shared" si="294"/>
        <v>1808</v>
      </c>
      <c r="BT39" s="239">
        <f t="shared" si="294"/>
        <v>291</v>
      </c>
      <c r="BU39" s="239">
        <f t="shared" ref="BU39:BZ39" si="295">ROUNDDOWN(BU85/1000,0)</f>
        <v>1808</v>
      </c>
      <c r="BV39" s="239">
        <f t="shared" si="295"/>
        <v>2466</v>
      </c>
      <c r="BW39" s="239">
        <f t="shared" si="295"/>
        <v>3143</v>
      </c>
      <c r="BX39" s="239">
        <f t="shared" si="295"/>
        <v>0</v>
      </c>
      <c r="BY39" s="239">
        <f t="shared" si="295"/>
        <v>1090</v>
      </c>
      <c r="BZ39" s="239">
        <f t="shared" si="295"/>
        <v>510</v>
      </c>
      <c r="CA39" s="239">
        <f t="shared" ref="CA39" si="296">ROUNDDOWN(CA85/1000,0)</f>
        <v>2090</v>
      </c>
      <c r="CB39" s="71">
        <f t="shared" si="288"/>
        <v>981</v>
      </c>
      <c r="CC39" s="71">
        <f t="shared" si="288"/>
        <v>2338</v>
      </c>
      <c r="CD39" s="71">
        <f t="shared" si="288"/>
        <v>1216</v>
      </c>
      <c r="CE39" s="71">
        <f t="shared" si="288"/>
        <v>5684</v>
      </c>
      <c r="CF39" s="71">
        <f t="shared" si="288"/>
        <v>5527</v>
      </c>
      <c r="CG39" s="71">
        <f t="shared" ref="CG39:CU39" si="297">ROUNDDOWN(CG85/1000,0)</f>
        <v>2136</v>
      </c>
      <c r="CH39" s="71">
        <f t="shared" si="297"/>
        <v>48114</v>
      </c>
      <c r="CI39" s="71">
        <f t="shared" si="297"/>
        <v>2242</v>
      </c>
      <c r="CJ39" s="239">
        <f t="shared" si="210"/>
        <v>15633</v>
      </c>
      <c r="CK39" s="239">
        <f t="shared" si="210"/>
        <v>1097</v>
      </c>
      <c r="CL39" s="239">
        <f t="shared" ref="CL39:CN39" si="298">ROUNDDOWN(CL85/1000,0)</f>
        <v>854</v>
      </c>
      <c r="CM39" s="239">
        <f t="shared" si="298"/>
        <v>1887</v>
      </c>
      <c r="CN39" s="239">
        <f t="shared" si="298"/>
        <v>69887</v>
      </c>
      <c r="CO39" s="239">
        <f t="shared" ref="CO39:CP39" si="299">ROUNDDOWN(CO85/1000,0)</f>
        <v>927</v>
      </c>
      <c r="CP39" s="239">
        <f t="shared" si="299"/>
        <v>5038</v>
      </c>
      <c r="CQ39" s="239">
        <f t="shared" ref="CQ39" si="300">ROUNDDOWN(CQ85/1000,0)</f>
        <v>3320</v>
      </c>
      <c r="CR39" s="71">
        <f t="shared" si="214"/>
        <v>3626</v>
      </c>
      <c r="CS39" s="71">
        <f t="shared" si="297"/>
        <v>9848</v>
      </c>
      <c r="CT39" s="217">
        <f t="shared" ref="CT39" si="301">ROUNDDOWN(CT85/1000,0)</f>
        <v>964</v>
      </c>
      <c r="CU39" s="71">
        <f t="shared" si="297"/>
        <v>913</v>
      </c>
      <c r="CV39" s="217">
        <f t="shared" ref="CV39" si="302">ROUNDDOWN(CV85/1000,0)</f>
        <v>200</v>
      </c>
      <c r="CW39" s="73">
        <f t="shared" si="217"/>
        <v>396986</v>
      </c>
      <c r="CX39" s="272"/>
      <c r="CY39" s="67"/>
      <c r="CZ39" s="25">
        <v>81400</v>
      </c>
      <c r="DA39" s="25">
        <v>81450</v>
      </c>
      <c r="DB39" s="25">
        <v>81500</v>
      </c>
      <c r="DC39" s="25">
        <v>81550</v>
      </c>
      <c r="DD39" s="25">
        <v>81950</v>
      </c>
      <c r="DE39" s="25"/>
      <c r="DF39" s="25"/>
    </row>
    <row r="40" spans="1:110" s="187" customFormat="1" ht="16.5" customHeight="1">
      <c r="B40" s="576"/>
      <c r="C40" s="199" t="s">
        <v>25</v>
      </c>
      <c r="D40" s="200">
        <f>ROUNDDOWN(D86/1000,0)</f>
        <v>134578</v>
      </c>
      <c r="E40" s="200">
        <f t="shared" ref="E40:AH40" si="303">ROUNDDOWN(E86/1000,0)</f>
        <v>103055</v>
      </c>
      <c r="F40" s="200">
        <f t="shared" si="303"/>
        <v>75028</v>
      </c>
      <c r="G40" s="200">
        <f t="shared" si="303"/>
        <v>51010</v>
      </c>
      <c r="H40" s="200">
        <f t="shared" si="303"/>
        <v>77152</v>
      </c>
      <c r="I40" s="200">
        <f t="shared" si="303"/>
        <v>55424</v>
      </c>
      <c r="J40" s="200">
        <f t="shared" si="303"/>
        <v>37220</v>
      </c>
      <c r="K40" s="200">
        <f t="shared" si="303"/>
        <v>95266</v>
      </c>
      <c r="L40" s="200">
        <f t="shared" si="303"/>
        <v>67487</v>
      </c>
      <c r="M40" s="200">
        <f t="shared" si="303"/>
        <v>130927</v>
      </c>
      <c r="N40" s="200">
        <f t="shared" si="303"/>
        <v>96116</v>
      </c>
      <c r="O40" s="200">
        <f t="shared" si="303"/>
        <v>72602</v>
      </c>
      <c r="P40" s="200">
        <f t="shared" si="303"/>
        <v>59362</v>
      </c>
      <c r="Q40" s="200">
        <f t="shared" si="303"/>
        <v>93063</v>
      </c>
      <c r="R40" s="200">
        <f t="shared" si="303"/>
        <v>53681</v>
      </c>
      <c r="S40" s="200">
        <f t="shared" si="303"/>
        <v>24647</v>
      </c>
      <c r="T40" s="200">
        <f t="shared" si="303"/>
        <v>48411</v>
      </c>
      <c r="U40" s="200">
        <f t="shared" si="303"/>
        <v>85171</v>
      </c>
      <c r="V40" s="200">
        <f t="shared" si="303"/>
        <v>37389</v>
      </c>
      <c r="W40" s="200">
        <f t="shared" si="303"/>
        <v>22777</v>
      </c>
      <c r="X40" s="200">
        <f t="shared" si="303"/>
        <v>111567</v>
      </c>
      <c r="Y40" s="200">
        <f t="shared" si="303"/>
        <v>51746</v>
      </c>
      <c r="Z40" s="200">
        <f t="shared" si="303"/>
        <v>33197</v>
      </c>
      <c r="AA40" s="200">
        <f t="shared" si="303"/>
        <v>23254</v>
      </c>
      <c r="AB40" s="200">
        <f t="shared" si="303"/>
        <v>141474</v>
      </c>
      <c r="AC40" s="200">
        <f t="shared" si="303"/>
        <v>30516</v>
      </c>
      <c r="AD40" s="200">
        <f t="shared" si="303"/>
        <v>60688</v>
      </c>
      <c r="AE40" s="200">
        <f t="shared" si="303"/>
        <v>164462</v>
      </c>
      <c r="AF40" s="200">
        <f t="shared" si="303"/>
        <v>54181</v>
      </c>
      <c r="AG40" s="200">
        <f t="shared" si="303"/>
        <v>37750</v>
      </c>
      <c r="AH40" s="200">
        <f t="shared" si="303"/>
        <v>147110</v>
      </c>
      <c r="AI40" s="200">
        <f t="shared" si="191"/>
        <v>113564</v>
      </c>
      <c r="AJ40" s="200">
        <f t="shared" ref="AJ40:AV40" si="304">ROUNDDOWN(AJ86/1000,0)</f>
        <v>57759</v>
      </c>
      <c r="AK40" s="200">
        <f t="shared" si="304"/>
        <v>45951</v>
      </c>
      <c r="AL40" s="200">
        <f t="shared" si="304"/>
        <v>46913</v>
      </c>
      <c r="AM40" s="200">
        <f t="shared" si="304"/>
        <v>18148</v>
      </c>
      <c r="AN40" s="200">
        <f t="shared" si="304"/>
        <v>40271</v>
      </c>
      <c r="AO40" s="200">
        <f t="shared" si="304"/>
        <v>46909</v>
      </c>
      <c r="AP40" s="200">
        <f t="shared" si="304"/>
        <v>31069</v>
      </c>
      <c r="AQ40" s="200">
        <f t="shared" si="304"/>
        <v>35939</v>
      </c>
      <c r="AR40" s="200">
        <f t="shared" si="304"/>
        <v>127874</v>
      </c>
      <c r="AS40" s="200">
        <f t="shared" si="304"/>
        <v>42715</v>
      </c>
      <c r="AT40" s="200">
        <f t="shared" si="304"/>
        <v>75136</v>
      </c>
      <c r="AU40" s="200">
        <f t="shared" si="304"/>
        <v>61225</v>
      </c>
      <c r="AV40" s="200">
        <f t="shared" si="304"/>
        <v>40542</v>
      </c>
      <c r="AW40" s="200">
        <f t="shared" si="193"/>
        <v>157854</v>
      </c>
      <c r="AX40" s="200">
        <f t="shared" si="194"/>
        <v>62657</v>
      </c>
      <c r="AY40" s="200">
        <f t="shared" si="194"/>
        <v>99965</v>
      </c>
      <c r="AZ40" s="240">
        <f t="shared" si="195"/>
        <v>105515</v>
      </c>
      <c r="BA40" s="240">
        <f t="shared" si="196"/>
        <v>21487</v>
      </c>
      <c r="BB40" s="240">
        <f t="shared" si="197"/>
        <v>78563</v>
      </c>
      <c r="BC40" s="240">
        <f t="shared" si="198"/>
        <v>61728</v>
      </c>
      <c r="BD40" s="240">
        <f t="shared" si="199"/>
        <v>196684</v>
      </c>
      <c r="BE40" s="240">
        <f t="shared" ref="BE40:CF40" si="305">ROUNDDOWN(BE86/1000,0)</f>
        <v>40580</v>
      </c>
      <c r="BF40" s="240">
        <f t="shared" ref="BF40:BG40" si="306">ROUNDDOWN(BF86/1000,0)</f>
        <v>195670</v>
      </c>
      <c r="BG40" s="240">
        <f t="shared" si="306"/>
        <v>92357</v>
      </c>
      <c r="BH40" s="240">
        <f t="shared" ref="BH40:BK40" si="307">ROUNDDOWN(BH86/1000,0)</f>
        <v>51526</v>
      </c>
      <c r="BI40" s="240">
        <f t="shared" ref="BI40:BJ40" si="308">ROUNDDOWN(BI86/1000,0)</f>
        <v>87796</v>
      </c>
      <c r="BJ40" s="240">
        <f t="shared" si="308"/>
        <v>73972</v>
      </c>
      <c r="BK40" s="240">
        <f t="shared" si="307"/>
        <v>59526</v>
      </c>
      <c r="BL40" s="240">
        <f t="shared" ref="BL40:BM40" si="309">ROUNDDOWN(BL86/1000,0)</f>
        <v>130452</v>
      </c>
      <c r="BM40" s="240">
        <f t="shared" si="309"/>
        <v>97972</v>
      </c>
      <c r="BN40" s="240">
        <f t="shared" ref="BN40:BQ40" si="310">ROUNDDOWN(BN86/1000,0)</f>
        <v>68856</v>
      </c>
      <c r="BO40" s="240">
        <f t="shared" si="310"/>
        <v>64086</v>
      </c>
      <c r="BP40" s="240">
        <f t="shared" si="310"/>
        <v>-123278</v>
      </c>
      <c r="BQ40" s="240">
        <f t="shared" si="310"/>
        <v>336968</v>
      </c>
      <c r="BR40" s="240">
        <f t="shared" ref="BR40:BT40" si="311">ROUNDDOWN(BR86/1000,0)</f>
        <v>130700</v>
      </c>
      <c r="BS40" s="240">
        <f t="shared" si="311"/>
        <v>103187</v>
      </c>
      <c r="BT40" s="240">
        <f t="shared" si="311"/>
        <v>53717</v>
      </c>
      <c r="BU40" s="240">
        <f t="shared" ref="BU40:BZ40" si="312">ROUNDDOWN(BU86/1000,0)</f>
        <v>206979</v>
      </c>
      <c r="BV40" s="240">
        <f t="shared" si="312"/>
        <v>77644</v>
      </c>
      <c r="BW40" s="240">
        <f t="shared" si="312"/>
        <v>-108</v>
      </c>
      <c r="BX40" s="240">
        <f t="shared" si="312"/>
        <v>41674</v>
      </c>
      <c r="BY40" s="240">
        <f t="shared" si="312"/>
        <v>93703</v>
      </c>
      <c r="BZ40" s="240">
        <f t="shared" si="312"/>
        <v>77363</v>
      </c>
      <c r="CA40" s="240">
        <f t="shared" ref="CA40" si="313">ROUNDDOWN(CA86/1000,0)</f>
        <v>83774</v>
      </c>
      <c r="CB40" s="200">
        <f t="shared" si="305"/>
        <v>179255</v>
      </c>
      <c r="CC40" s="200">
        <f t="shared" si="305"/>
        <v>131615</v>
      </c>
      <c r="CD40" s="200">
        <f t="shared" si="305"/>
        <v>60734</v>
      </c>
      <c r="CE40" s="200">
        <f t="shared" si="305"/>
        <v>105203</v>
      </c>
      <c r="CF40" s="200">
        <f t="shared" si="305"/>
        <v>47325</v>
      </c>
      <c r="CG40" s="200">
        <f>ROUNDDOWN(CG86/1000,0)</f>
        <v>128099</v>
      </c>
      <c r="CH40" s="200">
        <f>ROUNDDOWN(CH86/1000,0)</f>
        <v>96095</v>
      </c>
      <c r="CI40" s="200">
        <f>ROUNDDOWN(CI86/1000,0)</f>
        <v>56518</v>
      </c>
      <c r="CJ40" s="240">
        <f t="shared" si="210"/>
        <v>193276</v>
      </c>
      <c r="CK40" s="240">
        <f t="shared" si="210"/>
        <v>89447</v>
      </c>
      <c r="CL40" s="240">
        <f t="shared" ref="CL40:CN40" si="314">ROUNDDOWN(CL86/1000,0)</f>
        <v>90940</v>
      </c>
      <c r="CM40" s="240">
        <f t="shared" si="314"/>
        <v>39663</v>
      </c>
      <c r="CN40" s="240">
        <f t="shared" si="314"/>
        <v>405431</v>
      </c>
      <c r="CO40" s="240">
        <f t="shared" ref="CO40:CP40" si="315">ROUNDDOWN(CO86/1000,0)</f>
        <v>69322</v>
      </c>
      <c r="CP40" s="240">
        <f t="shared" si="315"/>
        <v>199876</v>
      </c>
      <c r="CQ40" s="240">
        <f t="shared" ref="CQ40" si="316">ROUNDDOWN(CQ86/1000,0)</f>
        <v>90848</v>
      </c>
      <c r="CR40" s="200">
        <f t="shared" si="214"/>
        <v>106040</v>
      </c>
      <c r="CS40" s="200">
        <f t="shared" ref="CS40:CW40" si="317">ROUNDDOWN(CS86/1000,0)</f>
        <v>157182</v>
      </c>
      <c r="CT40" s="201">
        <f t="shared" ref="CT40" si="318">ROUNDDOWN(CT86/1000,0)</f>
        <v>53948</v>
      </c>
      <c r="CU40" s="200">
        <f t="shared" si="317"/>
        <v>206852</v>
      </c>
      <c r="CV40" s="201">
        <f t="shared" ref="CV40" si="319">ROUNDDOWN(CV86/1000,0)</f>
        <v>62012</v>
      </c>
      <c r="CW40" s="192">
        <f t="shared" si="317"/>
        <v>8459621</v>
      </c>
      <c r="CX40" s="273"/>
      <c r="CY40" s="193"/>
      <c r="CZ40" s="194"/>
      <c r="DA40" s="194"/>
      <c r="DB40" s="194"/>
      <c r="DC40" s="194"/>
      <c r="DD40" s="194"/>
      <c r="DE40" s="194"/>
      <c r="DF40" s="194"/>
    </row>
    <row r="41" spans="1:110" s="74" customFormat="1" ht="16.5" hidden="1" customHeight="1" outlineLevel="1">
      <c r="B41" s="576"/>
      <c r="C41" s="75" t="s">
        <v>35</v>
      </c>
      <c r="D41" s="76">
        <f t="shared" ref="D41:AE41" si="320">(D40/D28*365)/1000/D9</f>
        <v>4.4943062875128094E-2</v>
      </c>
      <c r="E41" s="76">
        <f t="shared" si="320"/>
        <v>4.5939270884220812E-2</v>
      </c>
      <c r="F41" s="76">
        <f t="shared" si="320"/>
        <v>4.0443673204158793E-2</v>
      </c>
      <c r="G41" s="76">
        <f t="shared" si="320"/>
        <v>3.9948012324276069E-2</v>
      </c>
      <c r="H41" s="76">
        <f t="shared" si="320"/>
        <v>6.2467790594498661E-2</v>
      </c>
      <c r="I41" s="76">
        <f t="shared" si="320"/>
        <v>4.8433633403562527E-2</v>
      </c>
      <c r="J41" s="76">
        <f t="shared" si="320"/>
        <v>3.7863154960981048E-2</v>
      </c>
      <c r="K41" s="76">
        <f t="shared" si="320"/>
        <v>3.1761134453781509E-2</v>
      </c>
      <c r="L41" s="76">
        <f t="shared" si="320"/>
        <v>5.9446566819831646E-2</v>
      </c>
      <c r="M41" s="76">
        <f t="shared" si="320"/>
        <v>4.9003645406070551E-2</v>
      </c>
      <c r="N41" s="76">
        <f t="shared" si="320"/>
        <v>4.1091571401799094E-2</v>
      </c>
      <c r="O41" s="76">
        <f t="shared" si="320"/>
        <v>4.1624355993968333E-2</v>
      </c>
      <c r="P41" s="76">
        <f t="shared" si="320"/>
        <v>4.2358324210197057E-2</v>
      </c>
      <c r="Q41" s="76">
        <f t="shared" si="320"/>
        <v>4.9519492617559245E-2</v>
      </c>
      <c r="R41" s="76">
        <f t="shared" si="320"/>
        <v>4.2256653295376118E-2</v>
      </c>
      <c r="S41" s="76">
        <f t="shared" si="320"/>
        <v>3.094439667033572E-2</v>
      </c>
      <c r="T41" s="76">
        <f t="shared" si="320"/>
        <v>4.0864974560592036E-2</v>
      </c>
      <c r="U41" s="76">
        <f t="shared" si="320"/>
        <v>5.7272319454679442E-2</v>
      </c>
      <c r="V41" s="76">
        <f t="shared" si="320"/>
        <v>1.765914208074534E-2</v>
      </c>
      <c r="W41" s="76">
        <f t="shared" si="320"/>
        <v>3.2273311335403725E-2</v>
      </c>
      <c r="X41" s="76">
        <f t="shared" si="320"/>
        <v>3.6340718033840223E-2</v>
      </c>
      <c r="Y41" s="76">
        <f t="shared" si="320"/>
        <v>5.1324157608695652E-2</v>
      </c>
      <c r="Z41" s="76">
        <f t="shared" si="320"/>
        <v>5.0461873230051642E-2</v>
      </c>
      <c r="AA41" s="76">
        <f t="shared" si="320"/>
        <v>3.9938405797101451E-2</v>
      </c>
      <c r="AB41" s="76">
        <f t="shared" si="320"/>
        <v>4.3850212296195658E-2</v>
      </c>
      <c r="AC41" s="76">
        <f t="shared" si="320"/>
        <v>4.035630434782609E-2</v>
      </c>
      <c r="AD41" s="76">
        <f t="shared" si="320"/>
        <v>2.7360573122529642E-2</v>
      </c>
      <c r="AE41" s="76">
        <f t="shared" si="320"/>
        <v>3.3121071507393511E-2</v>
      </c>
      <c r="AF41" s="76">
        <f t="shared" ref="AF41:CB41" si="321">(AF40/AF28*365)/1000/AF9</f>
        <v>4.6729832230623818E-2</v>
      </c>
      <c r="AG41" s="76">
        <f t="shared" si="321"/>
        <v>2.2692276021080371E-2</v>
      </c>
      <c r="AH41" s="76">
        <f t="shared" si="321"/>
        <v>3.8397561498855835E-2</v>
      </c>
      <c r="AI41" s="76">
        <f t="shared" si="321"/>
        <v>3.8840760869565213E-2</v>
      </c>
      <c r="AJ41" s="76">
        <f t="shared" si="321"/>
        <v>3.0472414141998153E-2</v>
      </c>
      <c r="AK41" s="76">
        <f t="shared" si="321"/>
        <v>3.7980332880434779E-2</v>
      </c>
      <c r="AL41" s="76">
        <f t="shared" si="321"/>
        <v>4.0286196593261811E-2</v>
      </c>
      <c r="AM41" s="76">
        <f t="shared" si="321"/>
        <v>2.6087035286704474E-2</v>
      </c>
      <c r="AN41" s="76">
        <f t="shared" si="321"/>
        <v>3.7860382752936322E-2</v>
      </c>
      <c r="AO41" s="76">
        <f t="shared" si="321"/>
        <v>3.3714920053560173E-2</v>
      </c>
      <c r="AP41" s="76">
        <f t="shared" si="321"/>
        <v>3.15896669489448E-2</v>
      </c>
      <c r="AQ41" s="76">
        <f t="shared" si="321"/>
        <v>3.824680152547117E-2</v>
      </c>
      <c r="AR41" s="76">
        <f t="shared" si="321"/>
        <v>2.4747619300106046E-2</v>
      </c>
      <c r="AS41" s="76">
        <f t="shared" si="321"/>
        <v>3.8515254446640314E-2</v>
      </c>
      <c r="AT41" s="76">
        <f t="shared" si="321"/>
        <v>4.8391869000564657E-2</v>
      </c>
      <c r="AU41" s="76">
        <f t="shared" si="321"/>
        <v>4.6355635994025889E-2</v>
      </c>
      <c r="AV41" s="76">
        <f t="shared" si="321"/>
        <v>4.0011437378325763E-2</v>
      </c>
      <c r="AW41" s="76">
        <f t="shared" si="321"/>
        <v>4.6049160805626599E-2</v>
      </c>
      <c r="AX41" s="76">
        <f t="shared" si="321"/>
        <v>2.8905213599595556E-2</v>
      </c>
      <c r="AY41" s="76">
        <f t="shared" si="321"/>
        <v>4.9575033967391303E-2</v>
      </c>
      <c r="AZ41" s="241">
        <f t="shared" si="321"/>
        <v>4.4820052834931574E-2</v>
      </c>
      <c r="BA41" s="241">
        <f t="shared" si="321"/>
        <v>9.286202282845506E-3</v>
      </c>
      <c r="BB41" s="241">
        <f t="shared" si="321"/>
        <v>5.7507410155623294E-2</v>
      </c>
      <c r="BC41" s="241">
        <f t="shared" si="321"/>
        <v>5.3238941398865779E-2</v>
      </c>
      <c r="BD41" s="241">
        <f t="shared" si="321"/>
        <v>3.4619449481115699E-2</v>
      </c>
      <c r="BE41" s="241">
        <f t="shared" si="321"/>
        <v>6.3534624755499119E-2</v>
      </c>
      <c r="BF41" s="241">
        <f t="shared" ref="BF41:BG41" si="322">(BF40/BF28*365)/1000/BF9</f>
        <v>6.3423158212560379E-2</v>
      </c>
      <c r="BG41" s="241">
        <f t="shared" si="322"/>
        <v>6.5431492624223611E-2</v>
      </c>
      <c r="BH41" s="241">
        <f t="shared" ref="BH41:BK41" si="323">(BH40/BH28*365)/1000/BH9</f>
        <v>5.4368033071230351E-2</v>
      </c>
      <c r="BI41" s="241">
        <f t="shared" ref="BI41:BJ41" si="324">(BI40/BI28*365)/1000/BI9</f>
        <v>8.6218090830822214E-2</v>
      </c>
      <c r="BJ41" s="241">
        <f t="shared" si="324"/>
        <v>6.669906126482214E-2</v>
      </c>
      <c r="BK41" s="241">
        <f t="shared" si="323"/>
        <v>6.2148140732265447E-2</v>
      </c>
      <c r="BL41" s="241">
        <f t="shared" ref="BL41:BM41" si="325">(BL40/BL28*365)/1000/BL9</f>
        <v>4.9290869565217395E-2</v>
      </c>
      <c r="BM41" s="241">
        <f t="shared" si="325"/>
        <v>4.9832469342251946E-2</v>
      </c>
      <c r="BN41" s="241">
        <f t="shared" ref="BN41:BQ41" si="326">(BN40/BN28*365)/1000/BN9</f>
        <v>4.2952625102543059E-2</v>
      </c>
      <c r="BO41" s="241">
        <f t="shared" si="326"/>
        <v>4.8895045986622074E-2</v>
      </c>
      <c r="BP41" s="241">
        <f t="shared" si="326"/>
        <v>-5.6217478760619687E-2</v>
      </c>
      <c r="BQ41" s="241">
        <f t="shared" si="326"/>
        <v>5.5703496376811594E-2</v>
      </c>
      <c r="BR41" s="241">
        <f t="shared" ref="BR41:BT41" si="327">(BR40/BR28*365)/1000/BR9</f>
        <v>2.9917957735879349E-2</v>
      </c>
      <c r="BS41" s="241">
        <f t="shared" si="327"/>
        <v>5.6079891304347824E-2</v>
      </c>
      <c r="BT41" s="241">
        <f t="shared" si="327"/>
        <v>5.5097300593498502E-2</v>
      </c>
      <c r="BU41" s="241">
        <f t="shared" ref="BU41:BZ41" si="328">(BU40/BU28*365)/1000/BU9</f>
        <v>5.6946372037628902E-2</v>
      </c>
      <c r="BV41" s="241">
        <f t="shared" si="328"/>
        <v>5.6008023715415016E-2</v>
      </c>
      <c r="BW41" s="241">
        <f t="shared" si="328"/>
        <v>-9.738142292490119E-5</v>
      </c>
      <c r="BX41" s="241">
        <f t="shared" si="328"/>
        <v>4.7239161490683225E-2</v>
      </c>
      <c r="BY41" s="241">
        <f t="shared" si="328"/>
        <v>5.1632842693236716E-2</v>
      </c>
      <c r="BZ41" s="241">
        <f t="shared" si="328"/>
        <v>4.5810342310188192E-2</v>
      </c>
      <c r="CA41" s="241">
        <f t="shared" ref="CA41" si="329">(CA40/CA28*365)/1000/CA9</f>
        <v>0.12690396347789998</v>
      </c>
      <c r="CB41" s="76">
        <f t="shared" si="321"/>
        <v>6.3839742213722572E-2</v>
      </c>
      <c r="CC41" s="76">
        <f t="shared" ref="CC41:CH41" si="330">(CC40/CC28*365)/1000/CC9</f>
        <v>4.8348908011272139E-2</v>
      </c>
      <c r="CD41" s="76">
        <f t="shared" si="330"/>
        <v>5.7370367494824014E-2</v>
      </c>
      <c r="CE41" s="76">
        <f t="shared" si="330"/>
        <v>4.2589945652173916E-2</v>
      </c>
      <c r="CF41" s="76">
        <f t="shared" si="330"/>
        <v>4.2287566098707402E-2</v>
      </c>
      <c r="CG41" s="76">
        <f t="shared" si="330"/>
        <v>3.3656878059314714E-2</v>
      </c>
      <c r="CH41" s="76">
        <f t="shared" si="330"/>
        <v>6.6419245190122725E-2</v>
      </c>
      <c r="CI41" s="76">
        <f t="shared" ref="CI41:CS41" si="331">(CI40/CI28*365)/1000/CI9</f>
        <v>5.591746178033178E-2</v>
      </c>
      <c r="CJ41" s="241">
        <f>(CJ40/CJ28*365)/1000/CJ9</f>
        <v>5.2327113534811683E-2</v>
      </c>
      <c r="CK41" s="241">
        <f>(CK40/CK28*365)/1000/CK9</f>
        <v>6.4056182310469306E-2</v>
      </c>
      <c r="CL41" s="241">
        <f t="shared" ref="CL41:CN41" si="332">(CL40/CL28*365)/1000/CL9</f>
        <v>7.6764801110083256E-2</v>
      </c>
      <c r="CM41" s="241">
        <f t="shared" si="332"/>
        <v>6.0522554347826087E-2</v>
      </c>
      <c r="CN41" s="241">
        <f t="shared" si="332"/>
        <v>6.1865516304347827E-2</v>
      </c>
      <c r="CO41" s="241">
        <f t="shared" ref="CO41:CP41" si="333">(CO40/CO28*365)/1000/CO9</f>
        <v>6.2506249999999999E-2</v>
      </c>
      <c r="CP41" s="241">
        <f t="shared" si="333"/>
        <v>6.7202229182019166E-2</v>
      </c>
      <c r="CQ41" s="241">
        <f t="shared" ref="CQ41" si="334">(CQ40/CQ28*365)/1000/CQ9</f>
        <v>0.11947223923617364</v>
      </c>
      <c r="CR41" s="76">
        <f>(CR40/CR28*365)/1000/CR9</f>
        <v>3.9295925080613067E-2</v>
      </c>
      <c r="CS41" s="76">
        <f t="shared" si="331"/>
        <v>3.1495075757575756E-2</v>
      </c>
      <c r="CT41" s="76">
        <f>(CT40/CT28*365)/1000/CT9</f>
        <v>4.3169186383008581E-2</v>
      </c>
      <c r="CU41" s="76">
        <f>(CU40/CU28*365)/1000/CU9</f>
        <v>4.1870552351375337E-2</v>
      </c>
      <c r="CV41" s="317">
        <f t="shared" ref="CV41" si="335">(CV40/CV28*365)/1000/CV9</f>
        <v>4.2712824577294688E-2</v>
      </c>
      <c r="CW41" s="77">
        <f>SUM(AE41:CU41)</f>
        <v>3.2868383760953641</v>
      </c>
      <c r="CX41" s="274"/>
      <c r="CY41" s="78"/>
      <c r="CZ41" s="79"/>
      <c r="DA41" s="79"/>
      <c r="DB41" s="79"/>
      <c r="DC41" s="79"/>
      <c r="DD41" s="79"/>
      <c r="DE41" s="79"/>
      <c r="DF41" s="79"/>
    </row>
    <row r="42" spans="1:110" s="74" customFormat="1" ht="16.5" hidden="1" customHeight="1" outlineLevel="1">
      <c r="B42" s="576"/>
      <c r="C42" s="80" t="s">
        <v>36</v>
      </c>
      <c r="D42" s="76">
        <f t="shared" ref="D42:AE42" si="336">((D40+D35)/D28*365-D48)/1000/D9</f>
        <v>4.4885911652759479E-2</v>
      </c>
      <c r="E42" s="76">
        <f t="shared" si="336"/>
        <v>4.590619320957498E-2</v>
      </c>
      <c r="F42" s="76">
        <f t="shared" si="336"/>
        <v>4.0412014118620034E-2</v>
      </c>
      <c r="G42" s="76">
        <f t="shared" si="336"/>
        <v>3.9902128855627453E-2</v>
      </c>
      <c r="H42" s="76">
        <f t="shared" si="336"/>
        <v>6.2413591393078977E-2</v>
      </c>
      <c r="I42" s="76">
        <f t="shared" si="336"/>
        <v>4.8392606780310279E-2</v>
      </c>
      <c r="J42" s="76">
        <f t="shared" si="336"/>
        <v>3.785361482720178E-2</v>
      </c>
      <c r="K42" s="76">
        <f t="shared" si="336"/>
        <v>3.1714109426379256E-2</v>
      </c>
      <c r="L42" s="76">
        <f t="shared" si="336"/>
        <v>5.9401314773341568E-2</v>
      </c>
      <c r="M42" s="76">
        <f t="shared" si="336"/>
        <v>4.8967635356849872E-2</v>
      </c>
      <c r="N42" s="76">
        <f t="shared" si="336"/>
        <v>4.1052299241004502E-2</v>
      </c>
      <c r="O42" s="76">
        <f t="shared" si="336"/>
        <v>4.1581851595878364E-2</v>
      </c>
      <c r="P42" s="76">
        <f t="shared" si="336"/>
        <v>4.2320947372536749E-2</v>
      </c>
      <c r="Q42" s="76">
        <f t="shared" si="336"/>
        <v>4.9449790947471532E-2</v>
      </c>
      <c r="R42" s="76">
        <f t="shared" si="336"/>
        <v>4.222053355762595E-2</v>
      </c>
      <c r="S42" s="76">
        <f t="shared" si="336"/>
        <v>3.0895576499724818E-2</v>
      </c>
      <c r="T42" s="76">
        <f t="shared" si="336"/>
        <v>4.0848011100832561E-2</v>
      </c>
      <c r="U42" s="76">
        <f t="shared" si="336"/>
        <v>5.7196809137803985E-2</v>
      </c>
      <c r="V42" s="76">
        <f t="shared" si="336"/>
        <v>1.762355719461698E-2</v>
      </c>
      <c r="W42" s="76">
        <f t="shared" si="336"/>
        <v>3.2235640527950311E-2</v>
      </c>
      <c r="X42" s="76">
        <f t="shared" si="336"/>
        <v>3.6310174377097167E-2</v>
      </c>
      <c r="Y42" s="76">
        <f t="shared" si="336"/>
        <v>5.1299695652173911E-2</v>
      </c>
      <c r="Z42" s="76">
        <f t="shared" si="336"/>
        <v>5.0415767116441787E-2</v>
      </c>
      <c r="AA42" s="76">
        <f t="shared" si="336"/>
        <v>3.9908530961791824E-2</v>
      </c>
      <c r="AB42" s="76">
        <f t="shared" si="336"/>
        <v>4.3811993885869566E-2</v>
      </c>
      <c r="AC42" s="76">
        <f t="shared" si="336"/>
        <v>4.0313282608695648E-2</v>
      </c>
      <c r="AD42" s="76">
        <f t="shared" si="336"/>
        <v>2.9409141551383397E-2</v>
      </c>
      <c r="AE42" s="76">
        <f t="shared" si="336"/>
        <v>3.5879126572500551E-2</v>
      </c>
      <c r="AF42" s="76">
        <f t="shared" ref="AF42:CB42" si="337">((AF40+AF35)/AF28*365-AF48)/1000/AF9</f>
        <v>4.6671283081285438E-2</v>
      </c>
      <c r="AG42" s="76">
        <f t="shared" si="337"/>
        <v>2.2655671936758895E-2</v>
      </c>
      <c r="AH42" s="76">
        <f t="shared" si="337"/>
        <v>3.8343154319221966E-2</v>
      </c>
      <c r="AI42" s="76">
        <f t="shared" si="337"/>
        <v>3.8813059407796106E-2</v>
      </c>
      <c r="AJ42" s="76">
        <f t="shared" si="337"/>
        <v>3.0433834412580942E-2</v>
      </c>
      <c r="AK42" s="76">
        <f t="shared" si="337"/>
        <v>3.7941016757246371E-2</v>
      </c>
      <c r="AL42" s="76">
        <f t="shared" si="337"/>
        <v>4.024747553171467E-2</v>
      </c>
      <c r="AM42" s="76">
        <f t="shared" si="337"/>
        <v>2.6056242123503468E-2</v>
      </c>
      <c r="AN42" s="76">
        <f t="shared" si="337"/>
        <v>3.7713362868328867E-2</v>
      </c>
      <c r="AO42" s="76">
        <f t="shared" si="337"/>
        <v>3.3673853969754253E-2</v>
      </c>
      <c r="AP42" s="76">
        <f t="shared" si="337"/>
        <v>3.1554829741715501E-2</v>
      </c>
      <c r="AQ42" s="76">
        <f t="shared" si="337"/>
        <v>3.82200241416309E-2</v>
      </c>
      <c r="AR42" s="76">
        <f t="shared" si="337"/>
        <v>2.4718809119830328E-2</v>
      </c>
      <c r="AS42" s="76">
        <f t="shared" si="337"/>
        <v>3.8455064229249006E-2</v>
      </c>
      <c r="AT42" s="76">
        <f t="shared" si="337"/>
        <v>4.8338708709768488E-2</v>
      </c>
      <c r="AU42" s="76">
        <f t="shared" si="337"/>
        <v>4.6302093013607694E-2</v>
      </c>
      <c r="AV42" s="76">
        <f t="shared" si="337"/>
        <v>3.9985956089119618E-2</v>
      </c>
      <c r="AW42" s="76">
        <f t="shared" si="337"/>
        <v>4.5982535166240401E-2</v>
      </c>
      <c r="AX42" s="76">
        <f t="shared" si="337"/>
        <v>2.8857096814964612E-2</v>
      </c>
      <c r="AY42" s="76">
        <f t="shared" si="337"/>
        <v>4.9515474184782603E-2</v>
      </c>
      <c r="AZ42" s="241">
        <f t="shared" si="337"/>
        <v>4.4782848431244762E-2</v>
      </c>
      <c r="BA42" s="241">
        <f t="shared" si="337"/>
        <v>9.22869896750971E-3</v>
      </c>
      <c r="BB42" s="241">
        <f t="shared" si="337"/>
        <v>5.74343694849992E-2</v>
      </c>
      <c r="BC42" s="241">
        <f t="shared" si="337"/>
        <v>5.3188114366729683E-2</v>
      </c>
      <c r="BD42" s="241">
        <f t="shared" si="337"/>
        <v>3.4573854693105976E-2</v>
      </c>
      <c r="BE42" s="241">
        <f t="shared" si="337"/>
        <v>6.3481477986342266E-2</v>
      </c>
      <c r="BF42" s="241">
        <f t="shared" ref="BF42:BG42" si="338">((BF40+BF35)/BF28*365-BF48)/1000/BF9</f>
        <v>6.3356870737425408E-2</v>
      </c>
      <c r="BG42" s="241">
        <f t="shared" si="338"/>
        <v>6.5365537655279499E-2</v>
      </c>
      <c r="BH42" s="241">
        <f t="shared" ref="BH42:BK42" si="339">((BH40+BH35)/BH28*365-BH48)/1000/BH9</f>
        <v>5.4319336840888063E-2</v>
      </c>
      <c r="BI42" s="241">
        <f t="shared" ref="BI42:BJ42" si="340">((BI40+BI35)/BI28*365-BI48)/1000/BI9</f>
        <v>8.6161359233749443E-2</v>
      </c>
      <c r="BJ42" s="241">
        <f t="shared" si="340"/>
        <v>6.6683668478260863E-2</v>
      </c>
      <c r="BK42" s="241">
        <f t="shared" si="339"/>
        <v>6.205808066361556E-2</v>
      </c>
      <c r="BL42" s="241">
        <f t="shared" ref="BL42:BM42" si="341">((BL40+BL35)/BL28*365-BL48)/1000/BL9</f>
        <v>4.9233680124223599E-2</v>
      </c>
      <c r="BM42" s="241">
        <f t="shared" si="341"/>
        <v>4.980096850613154E-2</v>
      </c>
      <c r="BN42" s="241">
        <f t="shared" ref="BN42:BQ42" si="342">((BN40+BN35)/BN28*365-BN48)/1000/BN9</f>
        <v>4.2905284386108841E-2</v>
      </c>
      <c r="BO42" s="241">
        <f t="shared" si="342"/>
        <v>4.8873336120401345E-2</v>
      </c>
      <c r="BP42" s="241">
        <f t="shared" si="342"/>
        <v>-5.6268100949525238E-2</v>
      </c>
      <c r="BQ42" s="241">
        <f t="shared" si="342"/>
        <v>5.5620278079710143E-2</v>
      </c>
      <c r="BR42" s="241">
        <f t="shared" ref="BR42:BT42" si="343">((BR40+BR35)/BR28*365-BR48)/1000/BR9</f>
        <v>3.0104657507099203E-2</v>
      </c>
      <c r="BS42" s="241">
        <f t="shared" si="343"/>
        <v>5.6036602144133418E-2</v>
      </c>
      <c r="BT42" s="241">
        <f t="shared" si="343"/>
        <v>5.5053159143024152E-2</v>
      </c>
      <c r="BU42" s="241">
        <f t="shared" ref="BU42:BZ42" si="344">((BU40+BU35)/BU28*365-BU48)/1000/BU9</f>
        <v>5.6885545438099254E-2</v>
      </c>
      <c r="BV42" s="241">
        <f t="shared" si="344"/>
        <v>5.5940958498023718E-2</v>
      </c>
      <c r="BW42" s="241">
        <f t="shared" si="344"/>
        <v>-1.4716156126482185E-4</v>
      </c>
      <c r="BX42" s="241">
        <f t="shared" si="344"/>
        <v>4.7178543478260865E-2</v>
      </c>
      <c r="BY42" s="241">
        <f t="shared" si="344"/>
        <v>4.5935715579710143E-2</v>
      </c>
      <c r="BZ42" s="241">
        <f t="shared" si="344"/>
        <v>3.7907655743024009E-2</v>
      </c>
      <c r="CA42" s="241">
        <f t="shared" ref="CA42" si="345">((CA40+CA35)/CA28*365-CA48)/1000/CA9</f>
        <v>0.12303054160614235</v>
      </c>
      <c r="CB42" s="76">
        <f t="shared" si="337"/>
        <v>6.3788246428850198E-2</v>
      </c>
      <c r="CC42" s="76">
        <f t="shared" ref="CC42:CH42" si="346">((CC40+CC35)/CC28*365-CC48)/1000/CC9</f>
        <v>4.8279997987117546E-2</v>
      </c>
      <c r="CD42" s="76">
        <f t="shared" si="346"/>
        <v>5.7310504658385095E-2</v>
      </c>
      <c r="CE42" s="76">
        <f t="shared" si="346"/>
        <v>4.2561754658385097E-2</v>
      </c>
      <c r="CF42" s="76">
        <f t="shared" si="346"/>
        <v>4.2257209655307486E-2</v>
      </c>
      <c r="CG42" s="76">
        <f t="shared" si="346"/>
        <v>3.3637017708033408E-2</v>
      </c>
      <c r="CH42" s="76">
        <f t="shared" si="346"/>
        <v>6.6365662399636427E-2</v>
      </c>
      <c r="CI42" s="76">
        <f t="shared" ref="CI42:CS42" si="347">((CI40+CI35)/CI28*365-CI48)/1000/CI9</f>
        <v>5.5839745744334812E-2</v>
      </c>
      <c r="CJ42" s="241">
        <f>((CJ40+CJ35)/CJ28*365-CJ48)/1000/CJ9</f>
        <v>5.2153461586389824E-2</v>
      </c>
      <c r="CK42" s="241">
        <f>((CK40+CK35)/CK28*365-CK48)/1000/CK9</f>
        <v>6.4024470255846802E-2</v>
      </c>
      <c r="CL42" s="241">
        <f t="shared" ref="CL42:CN42" si="348">((CL40+CL35)/CL28*365-CL48)/1000/CL9</f>
        <v>7.6702370490286761E-2</v>
      </c>
      <c r="CM42" s="241">
        <f t="shared" si="348"/>
        <v>6.043930183946488E-2</v>
      </c>
      <c r="CN42" s="241">
        <f t="shared" si="348"/>
        <v>6.1791766722408027E-2</v>
      </c>
      <c r="CO42" s="241">
        <f t="shared" ref="CO42:CP42" si="349">((CO40+CO35)/CO28*365-CO48)/1000/CO9</f>
        <v>6.2434004446640316E-2</v>
      </c>
      <c r="CP42" s="241">
        <f t="shared" si="349"/>
        <v>6.1046146831245388E-2</v>
      </c>
      <c r="CQ42" s="241">
        <f t="shared" ref="CQ42" si="350">((CQ40+CQ35)/CQ28*365-CQ48)/1000/CQ9</f>
        <v>0.12213725094577552</v>
      </c>
      <c r="CR42" s="76">
        <f>((CR40+CR35)/CR28*365-CR48)/1000/CR9</f>
        <v>3.9265209878247873E-2</v>
      </c>
      <c r="CS42" s="76">
        <f t="shared" si="347"/>
        <v>3.146947299077734E-2</v>
      </c>
      <c r="CT42" s="76">
        <f>((CT40+CT35)/CT28*365-CT48)/1000/CT9</f>
        <v>4.3141512619043448E-2</v>
      </c>
      <c r="CU42" s="76">
        <f>((CU40+CU35)/CU28*365-CU48)/1000/CU9</f>
        <v>4.1836048136645959E-2</v>
      </c>
      <c r="CV42" s="317">
        <f t="shared" ref="CV42" si="351">((CV40+CV35)/CV28*365-CV48)/1000/CV9</f>
        <v>4.2678985507246373E-2</v>
      </c>
      <c r="CW42" s="77">
        <f>SUM(AE42:CU42)</f>
        <v>3.2655657095568764</v>
      </c>
      <c r="CX42" s="274"/>
      <c r="CY42" s="78"/>
      <c r="CZ42" s="79"/>
      <c r="DA42" s="79"/>
      <c r="DB42" s="79"/>
      <c r="DC42" s="79"/>
      <c r="DD42" s="79"/>
      <c r="DE42" s="79"/>
      <c r="DF42" s="79"/>
    </row>
    <row r="43" spans="1:110" s="64" customFormat="1" ht="16.5" customHeight="1" collapsed="1">
      <c r="B43" s="576"/>
      <c r="C43" s="81" t="s">
        <v>24</v>
      </c>
      <c r="D43" s="35">
        <f t="shared" ref="D43:AD43" si="352">ROUNDDOWN(D89/1000,0)</f>
        <v>27754</v>
      </c>
      <c r="E43" s="35">
        <f t="shared" si="352"/>
        <v>27071</v>
      </c>
      <c r="F43" s="35">
        <f t="shared" si="352"/>
        <v>19000</v>
      </c>
      <c r="G43" s="35">
        <f t="shared" si="352"/>
        <v>15847</v>
      </c>
      <c r="H43" s="35">
        <f t="shared" si="352"/>
        <v>9301</v>
      </c>
      <c r="I43" s="35">
        <f t="shared" si="352"/>
        <v>6536</v>
      </c>
      <c r="J43" s="35">
        <f t="shared" si="352"/>
        <v>8330</v>
      </c>
      <c r="K43" s="35">
        <f t="shared" si="352"/>
        <v>19847</v>
      </c>
      <c r="L43" s="35">
        <f t="shared" si="352"/>
        <v>19444</v>
      </c>
      <c r="M43" s="35">
        <f t="shared" si="352"/>
        <v>36519</v>
      </c>
      <c r="N43" s="35">
        <f t="shared" si="352"/>
        <v>19462</v>
      </c>
      <c r="O43" s="35">
        <f t="shared" si="352"/>
        <v>10456</v>
      </c>
      <c r="P43" s="35">
        <f t="shared" si="352"/>
        <v>17354</v>
      </c>
      <c r="Q43" s="35">
        <f t="shared" si="352"/>
        <v>10381</v>
      </c>
      <c r="R43" s="35">
        <f t="shared" si="352"/>
        <v>22420</v>
      </c>
      <c r="S43" s="35">
        <f t="shared" si="352"/>
        <v>11816</v>
      </c>
      <c r="T43" s="35">
        <f t="shared" si="352"/>
        <v>12710</v>
      </c>
      <c r="U43" s="35">
        <f t="shared" si="352"/>
        <v>20322</v>
      </c>
      <c r="V43" s="35">
        <f t="shared" si="352"/>
        <v>29131</v>
      </c>
      <c r="W43" s="35">
        <f t="shared" si="352"/>
        <v>9477</v>
      </c>
      <c r="X43" s="35">
        <f t="shared" si="352"/>
        <v>30587</v>
      </c>
      <c r="Y43" s="35">
        <f t="shared" si="352"/>
        <v>8145</v>
      </c>
      <c r="Z43" s="35">
        <f t="shared" si="352"/>
        <v>13512</v>
      </c>
      <c r="AA43" s="35">
        <f t="shared" si="352"/>
        <v>10691</v>
      </c>
      <c r="AB43" s="35">
        <f t="shared" si="352"/>
        <v>27456</v>
      </c>
      <c r="AC43" s="35">
        <f t="shared" si="352"/>
        <v>6901</v>
      </c>
      <c r="AD43" s="35">
        <f t="shared" si="352"/>
        <v>10701</v>
      </c>
      <c r="AE43" s="62">
        <f t="shared" ref="AE43:AH46" si="353">ROUNDDOWN(AE89/1000,0)</f>
        <v>14022</v>
      </c>
      <c r="AF43" s="35">
        <f t="shared" ref="AF43:AG46" si="354">ROUNDDOWN(AF89/1000,0)</f>
        <v>9450</v>
      </c>
      <c r="AG43" s="35">
        <f t="shared" si="354"/>
        <v>5439</v>
      </c>
      <c r="AH43" s="62">
        <f t="shared" si="353"/>
        <v>17391</v>
      </c>
      <c r="AI43" s="35">
        <f t="shared" ref="AI43:CI43" si="355">ROUNDDOWN(AI89/1000,0)</f>
        <v>48823</v>
      </c>
      <c r="AJ43" s="35">
        <f t="shared" si="355"/>
        <v>32383</v>
      </c>
      <c r="AK43" s="35">
        <f t="shared" si="355"/>
        <v>11569</v>
      </c>
      <c r="AL43" s="35">
        <f t="shared" si="355"/>
        <v>12360</v>
      </c>
      <c r="AM43" s="35">
        <f t="shared" si="355"/>
        <v>4175</v>
      </c>
      <c r="AN43" s="35">
        <f t="shared" si="355"/>
        <v>7915</v>
      </c>
      <c r="AO43" s="35">
        <f t="shared" si="355"/>
        <v>9990</v>
      </c>
      <c r="AP43" s="35">
        <f t="shared" si="355"/>
        <v>10512</v>
      </c>
      <c r="AQ43" s="35">
        <f t="shared" si="355"/>
        <v>13364</v>
      </c>
      <c r="AR43" s="62">
        <f t="shared" si="355"/>
        <v>78003</v>
      </c>
      <c r="AS43" s="35">
        <f t="shared" si="355"/>
        <v>5066</v>
      </c>
      <c r="AT43" s="35">
        <f t="shared" si="355"/>
        <v>15087</v>
      </c>
      <c r="AU43" s="35">
        <f t="shared" si="355"/>
        <v>13570</v>
      </c>
      <c r="AV43" s="35">
        <f t="shared" si="355"/>
        <v>11376</v>
      </c>
      <c r="AW43" s="62">
        <f t="shared" si="355"/>
        <v>18831</v>
      </c>
      <c r="AX43" s="35">
        <f t="shared" si="355"/>
        <v>11739</v>
      </c>
      <c r="AY43" s="35">
        <f t="shared" si="355"/>
        <v>9866</v>
      </c>
      <c r="AZ43" s="211">
        <f t="shared" si="355"/>
        <v>16041</v>
      </c>
      <c r="BA43" s="211">
        <f t="shared" si="355"/>
        <v>26535</v>
      </c>
      <c r="BB43" s="211">
        <f t="shared" si="355"/>
        <v>23058</v>
      </c>
      <c r="BC43" s="211">
        <f t="shared" si="355"/>
        <v>22311</v>
      </c>
      <c r="BD43" s="237">
        <f t="shared" si="355"/>
        <v>58293</v>
      </c>
      <c r="BE43" s="237">
        <f t="shared" si="355"/>
        <v>4056</v>
      </c>
      <c r="BF43" s="237">
        <f t="shared" ref="BF43:BG43" si="356">ROUNDDOWN(BF89/1000,0)</f>
        <v>41422</v>
      </c>
      <c r="BG43" s="237">
        <f t="shared" si="356"/>
        <v>19233</v>
      </c>
      <c r="BH43" s="237">
        <f t="shared" ref="BH43:BK43" si="357">ROUNDDOWN(BH89/1000,0)</f>
        <v>9233</v>
      </c>
      <c r="BI43" s="237">
        <f t="shared" ref="BI43:BJ43" si="358">ROUNDDOWN(BI89/1000,0)</f>
        <v>13769</v>
      </c>
      <c r="BJ43" s="237">
        <f t="shared" si="358"/>
        <v>9819</v>
      </c>
      <c r="BK43" s="237">
        <f t="shared" si="357"/>
        <v>9133</v>
      </c>
      <c r="BL43" s="237">
        <f t="shared" ref="BL43:BM43" si="359">ROUNDDOWN(BL89/1000,0)</f>
        <v>8301</v>
      </c>
      <c r="BM43" s="237">
        <f t="shared" si="359"/>
        <v>27169</v>
      </c>
      <c r="BN43" s="237">
        <f t="shared" ref="BN43:BQ43" si="360">ROUNDDOWN(BN89/1000,0)</f>
        <v>11266</v>
      </c>
      <c r="BO43" s="237">
        <f t="shared" si="360"/>
        <v>11124</v>
      </c>
      <c r="BP43" s="237">
        <f t="shared" si="360"/>
        <v>17587</v>
      </c>
      <c r="BQ43" s="237">
        <f t="shared" si="360"/>
        <v>101805</v>
      </c>
      <c r="BR43" s="237">
        <f t="shared" ref="BR43:BT43" si="361">ROUNDDOWN(BR89/1000,0)</f>
        <v>77979</v>
      </c>
      <c r="BS43" s="237">
        <f t="shared" si="361"/>
        <v>14864</v>
      </c>
      <c r="BT43" s="237">
        <f t="shared" si="361"/>
        <v>9401</v>
      </c>
      <c r="BU43" s="237">
        <f t="shared" ref="BU43:BZ43" si="362">ROUNDDOWN(BU89/1000,0)</f>
        <v>36098</v>
      </c>
      <c r="BV43" s="237">
        <f t="shared" si="362"/>
        <v>14594</v>
      </c>
      <c r="BW43" s="237">
        <f t="shared" si="362"/>
        <v>12426</v>
      </c>
      <c r="BX43" s="237">
        <f t="shared" si="362"/>
        <v>12167</v>
      </c>
      <c r="BY43" s="237">
        <f t="shared" si="362"/>
        <v>12824</v>
      </c>
      <c r="BZ43" s="237">
        <f t="shared" si="362"/>
        <v>11929</v>
      </c>
      <c r="CA43" s="237">
        <f t="shared" ref="CA43" si="363">ROUNDDOWN(CA89/1000,0)</f>
        <v>7820</v>
      </c>
      <c r="CB43" s="35">
        <f t="shared" si="355"/>
        <v>51619</v>
      </c>
      <c r="CC43" s="35">
        <f t="shared" si="355"/>
        <v>30752</v>
      </c>
      <c r="CD43" s="35">
        <f t="shared" si="355"/>
        <v>19969</v>
      </c>
      <c r="CE43" s="35">
        <f t="shared" si="355"/>
        <v>36534</v>
      </c>
      <c r="CF43" s="35">
        <f t="shared" si="355"/>
        <v>13506</v>
      </c>
      <c r="CG43" s="62">
        <f t="shared" si="355"/>
        <v>71842</v>
      </c>
      <c r="CH43" s="35">
        <f t="shared" si="355"/>
        <v>53414</v>
      </c>
      <c r="CI43" s="35">
        <f t="shared" si="355"/>
        <v>16818</v>
      </c>
      <c r="CJ43" s="211">
        <f t="shared" ref="CJ43:CJ46" si="364">ROUNDDOWN(CJ89/1000,0)</f>
        <v>40916</v>
      </c>
      <c r="CK43" s="211">
        <f t="shared" ref="CK43:CR46" si="365">ROUNDDOWN(CK89/1000,0)</f>
        <v>35387</v>
      </c>
      <c r="CL43" s="211">
        <f t="shared" ref="CL43:CN43" si="366">ROUNDDOWN(CL89/1000,0)</f>
        <v>27676</v>
      </c>
      <c r="CM43" s="211">
        <f t="shared" si="366"/>
        <v>12208</v>
      </c>
      <c r="CN43" s="211">
        <f t="shared" si="366"/>
        <v>112264</v>
      </c>
      <c r="CO43" s="211">
        <f t="shared" ref="CO43:CP43" si="367">ROUNDDOWN(CO89/1000,0)</f>
        <v>23927</v>
      </c>
      <c r="CP43" s="211">
        <f t="shared" si="367"/>
        <v>28558</v>
      </c>
      <c r="CQ43" s="211">
        <f t="shared" ref="CQ43" si="368">ROUNDDOWN(CQ89/1000,0)</f>
        <v>20028</v>
      </c>
      <c r="CR43" s="35">
        <f t="shared" si="365"/>
        <v>46106</v>
      </c>
      <c r="CS43" s="35">
        <f t="shared" ref="CS43:CW46" si="369">ROUNDDOWN(CS89/1000,0)</f>
        <v>58207</v>
      </c>
      <c r="CT43" s="36">
        <f t="shared" si="369"/>
        <v>9236</v>
      </c>
      <c r="CU43" s="35">
        <f t="shared" ref="CU43:CV46" si="370">ROUNDDOWN(CU89/1000,0)</f>
        <v>34855</v>
      </c>
      <c r="CV43" s="36">
        <f t="shared" si="370"/>
        <v>0</v>
      </c>
      <c r="CW43" s="72">
        <f t="shared" si="369"/>
        <v>2206231</v>
      </c>
      <c r="CX43" s="272"/>
      <c r="CY43" s="67"/>
      <c r="CZ43" s="25">
        <v>81600</v>
      </c>
      <c r="DA43" s="25"/>
      <c r="DB43" s="25"/>
      <c r="DC43" s="25"/>
      <c r="DD43" s="25"/>
      <c r="DE43" s="25"/>
      <c r="DF43" s="25"/>
    </row>
    <row r="44" spans="1:110" s="187" customFormat="1" ht="16.5" customHeight="1">
      <c r="B44" s="576"/>
      <c r="C44" s="188" t="s">
        <v>14</v>
      </c>
      <c r="D44" s="189">
        <f t="shared" ref="D44:AD44" si="371">ROUNDDOWN(D90/1000,0)</f>
        <v>106823</v>
      </c>
      <c r="E44" s="189">
        <f t="shared" si="371"/>
        <v>75983</v>
      </c>
      <c r="F44" s="189">
        <f t="shared" si="371"/>
        <v>56027</v>
      </c>
      <c r="G44" s="189">
        <f t="shared" si="371"/>
        <v>35162</v>
      </c>
      <c r="H44" s="189">
        <f t="shared" si="371"/>
        <v>67851</v>
      </c>
      <c r="I44" s="189">
        <f t="shared" si="371"/>
        <v>48887</v>
      </c>
      <c r="J44" s="189">
        <f t="shared" si="371"/>
        <v>28890</v>
      </c>
      <c r="K44" s="189">
        <f t="shared" si="371"/>
        <v>75419</v>
      </c>
      <c r="L44" s="189">
        <f t="shared" si="371"/>
        <v>48043</v>
      </c>
      <c r="M44" s="189">
        <f t="shared" si="371"/>
        <v>94408</v>
      </c>
      <c r="N44" s="189">
        <f t="shared" si="371"/>
        <v>76654</v>
      </c>
      <c r="O44" s="189">
        <f t="shared" si="371"/>
        <v>62145</v>
      </c>
      <c r="P44" s="189">
        <f t="shared" si="371"/>
        <v>42007</v>
      </c>
      <c r="Q44" s="189">
        <f t="shared" si="371"/>
        <v>82681</v>
      </c>
      <c r="R44" s="189">
        <f t="shared" si="371"/>
        <v>31261</v>
      </c>
      <c r="S44" s="189">
        <f t="shared" si="371"/>
        <v>12831</v>
      </c>
      <c r="T44" s="189">
        <f t="shared" si="371"/>
        <v>35700</v>
      </c>
      <c r="U44" s="189">
        <f t="shared" si="371"/>
        <v>64848</v>
      </c>
      <c r="V44" s="189">
        <f t="shared" si="371"/>
        <v>8258</v>
      </c>
      <c r="W44" s="189">
        <f t="shared" si="371"/>
        <v>13299</v>
      </c>
      <c r="X44" s="189">
        <f t="shared" si="371"/>
        <v>80979</v>
      </c>
      <c r="Y44" s="189">
        <f t="shared" si="371"/>
        <v>43600</v>
      </c>
      <c r="Z44" s="189">
        <f t="shared" si="371"/>
        <v>19684</v>
      </c>
      <c r="AA44" s="189">
        <f t="shared" si="371"/>
        <v>12563</v>
      </c>
      <c r="AB44" s="189">
        <f t="shared" si="371"/>
        <v>114018</v>
      </c>
      <c r="AC44" s="189">
        <f t="shared" si="371"/>
        <v>23614</v>
      </c>
      <c r="AD44" s="189">
        <f t="shared" si="371"/>
        <v>49986</v>
      </c>
      <c r="AE44" s="189">
        <f t="shared" si="353"/>
        <v>150440</v>
      </c>
      <c r="AF44" s="189">
        <f t="shared" si="354"/>
        <v>44731</v>
      </c>
      <c r="AG44" s="189">
        <f t="shared" si="354"/>
        <v>32311</v>
      </c>
      <c r="AH44" s="189">
        <f t="shared" si="353"/>
        <v>129719</v>
      </c>
      <c r="AI44" s="189">
        <f t="shared" ref="AI44:CI44" si="372">ROUNDDOWN(AI90/1000,0)</f>
        <v>64740</v>
      </c>
      <c r="AJ44" s="189">
        <f t="shared" si="372"/>
        <v>25376</v>
      </c>
      <c r="AK44" s="189">
        <f t="shared" si="372"/>
        <v>34382</v>
      </c>
      <c r="AL44" s="189">
        <f t="shared" si="372"/>
        <v>34552</v>
      </c>
      <c r="AM44" s="189">
        <f t="shared" si="372"/>
        <v>13972</v>
      </c>
      <c r="AN44" s="189">
        <f t="shared" si="372"/>
        <v>32355</v>
      </c>
      <c r="AO44" s="189">
        <f t="shared" si="372"/>
        <v>36918</v>
      </c>
      <c r="AP44" s="189">
        <f t="shared" si="372"/>
        <v>20556</v>
      </c>
      <c r="AQ44" s="189">
        <f t="shared" si="372"/>
        <v>22575</v>
      </c>
      <c r="AR44" s="189">
        <f t="shared" si="372"/>
        <v>49871</v>
      </c>
      <c r="AS44" s="189">
        <f t="shared" si="372"/>
        <v>37648</v>
      </c>
      <c r="AT44" s="189">
        <f t="shared" si="372"/>
        <v>60048</v>
      </c>
      <c r="AU44" s="189">
        <f t="shared" si="372"/>
        <v>47655</v>
      </c>
      <c r="AV44" s="189">
        <f t="shared" si="372"/>
        <v>29165</v>
      </c>
      <c r="AW44" s="189">
        <f t="shared" si="372"/>
        <v>139023</v>
      </c>
      <c r="AX44" s="189">
        <f t="shared" si="372"/>
        <v>50918</v>
      </c>
      <c r="AY44" s="189">
        <f t="shared" si="372"/>
        <v>90098</v>
      </c>
      <c r="AZ44" s="190">
        <f t="shared" si="372"/>
        <v>89473</v>
      </c>
      <c r="BA44" s="190">
        <f t="shared" si="372"/>
        <v>-5047</v>
      </c>
      <c r="BB44" s="190">
        <f t="shared" si="372"/>
        <v>55505</v>
      </c>
      <c r="BC44" s="190">
        <f t="shared" si="372"/>
        <v>39417</v>
      </c>
      <c r="BD44" s="190">
        <f t="shared" si="372"/>
        <v>138391</v>
      </c>
      <c r="BE44" s="190">
        <f t="shared" si="372"/>
        <v>36523</v>
      </c>
      <c r="BF44" s="190">
        <f t="shared" ref="BF44:BG44" si="373">ROUNDDOWN(BF90/1000,0)</f>
        <v>154248</v>
      </c>
      <c r="BG44" s="190">
        <f t="shared" si="373"/>
        <v>73124</v>
      </c>
      <c r="BH44" s="190">
        <f t="shared" ref="BH44:BK44" si="374">ROUNDDOWN(BH90/1000,0)</f>
        <v>42293</v>
      </c>
      <c r="BI44" s="190">
        <f t="shared" ref="BI44:BJ44" si="375">ROUNDDOWN(BI90/1000,0)</f>
        <v>74026</v>
      </c>
      <c r="BJ44" s="190">
        <f t="shared" si="375"/>
        <v>64153</v>
      </c>
      <c r="BK44" s="190">
        <f t="shared" si="374"/>
        <v>50392</v>
      </c>
      <c r="BL44" s="190">
        <f t="shared" ref="BL44:BM44" si="376">ROUNDDOWN(BL90/1000,0)</f>
        <v>122150</v>
      </c>
      <c r="BM44" s="190">
        <f t="shared" si="376"/>
        <v>70803</v>
      </c>
      <c r="BN44" s="190">
        <f t="shared" ref="BN44:BQ44" si="377">ROUNDDOWN(BN90/1000,0)</f>
        <v>57589</v>
      </c>
      <c r="BO44" s="190">
        <f t="shared" si="377"/>
        <v>52962</v>
      </c>
      <c r="BP44" s="190">
        <f t="shared" si="377"/>
        <v>-140866</v>
      </c>
      <c r="BQ44" s="190">
        <f t="shared" si="377"/>
        <v>235162</v>
      </c>
      <c r="BR44" s="190">
        <f t="shared" ref="BR44:BT44" si="378">ROUNDDOWN(BR90/1000,0)</f>
        <v>52721</v>
      </c>
      <c r="BS44" s="190">
        <f t="shared" si="378"/>
        <v>88322</v>
      </c>
      <c r="BT44" s="190">
        <f t="shared" si="378"/>
        <v>44316</v>
      </c>
      <c r="BU44" s="190">
        <f t="shared" ref="BU44:BZ44" si="379">ROUNDDOWN(BU90/1000,0)</f>
        <v>170880</v>
      </c>
      <c r="BV44" s="190">
        <f t="shared" si="379"/>
        <v>63050</v>
      </c>
      <c r="BW44" s="190">
        <f t="shared" si="379"/>
        <v>-12535</v>
      </c>
      <c r="BX44" s="190">
        <f t="shared" si="379"/>
        <v>29506</v>
      </c>
      <c r="BY44" s="190">
        <f t="shared" si="379"/>
        <v>80879</v>
      </c>
      <c r="BZ44" s="190">
        <f t="shared" si="379"/>
        <v>65433</v>
      </c>
      <c r="CA44" s="190">
        <f t="shared" ref="CA44" si="380">ROUNDDOWN(CA90/1000,0)</f>
        <v>75953</v>
      </c>
      <c r="CB44" s="189">
        <f t="shared" si="372"/>
        <v>127636</v>
      </c>
      <c r="CC44" s="189">
        <f t="shared" si="372"/>
        <v>100863</v>
      </c>
      <c r="CD44" s="189">
        <f t="shared" si="372"/>
        <v>40764</v>
      </c>
      <c r="CE44" s="189">
        <f t="shared" si="372"/>
        <v>68669</v>
      </c>
      <c r="CF44" s="189">
        <f t="shared" si="372"/>
        <v>33819</v>
      </c>
      <c r="CG44" s="189">
        <f t="shared" si="372"/>
        <v>56256</v>
      </c>
      <c r="CH44" s="189">
        <f t="shared" si="372"/>
        <v>42681</v>
      </c>
      <c r="CI44" s="189">
        <f t="shared" si="372"/>
        <v>39699</v>
      </c>
      <c r="CJ44" s="190">
        <f t="shared" si="364"/>
        <v>152359</v>
      </c>
      <c r="CK44" s="190">
        <f t="shared" si="365"/>
        <v>54060</v>
      </c>
      <c r="CL44" s="190">
        <f t="shared" ref="CL44:CN44" si="381">ROUNDDOWN(CL90/1000,0)</f>
        <v>63264</v>
      </c>
      <c r="CM44" s="190">
        <f t="shared" si="381"/>
        <v>27455</v>
      </c>
      <c r="CN44" s="190">
        <f t="shared" si="381"/>
        <v>293166</v>
      </c>
      <c r="CO44" s="190">
        <f t="shared" ref="CO44:CP44" si="382">ROUNDDOWN(CO90/1000,0)</f>
        <v>45395</v>
      </c>
      <c r="CP44" s="190">
        <f t="shared" si="382"/>
        <v>171318</v>
      </c>
      <c r="CQ44" s="190">
        <f t="shared" ref="CQ44" si="383">ROUNDDOWN(CQ90/1000,0)</f>
        <v>70820</v>
      </c>
      <c r="CR44" s="190">
        <f t="shared" si="365"/>
        <v>59933</v>
      </c>
      <c r="CS44" s="190">
        <f t="shared" si="369"/>
        <v>98974</v>
      </c>
      <c r="CT44" s="191">
        <f t="shared" si="369"/>
        <v>44712</v>
      </c>
      <c r="CU44" s="190">
        <f t="shared" si="370"/>
        <v>171997</v>
      </c>
      <c r="CV44" s="191">
        <f t="shared" si="370"/>
        <v>62012</v>
      </c>
      <c r="CW44" s="192">
        <f t="shared" si="369"/>
        <v>6253389</v>
      </c>
      <c r="CX44" s="273"/>
      <c r="CY44" s="193"/>
      <c r="CZ44" s="194">
        <v>81990</v>
      </c>
      <c r="DA44" s="194"/>
      <c r="DB44" s="194"/>
      <c r="DC44" s="194"/>
      <c r="DD44" s="194"/>
      <c r="DE44" s="194"/>
      <c r="DF44" s="194"/>
    </row>
    <row r="45" spans="1:110" s="64" customFormat="1" ht="16.5" customHeight="1">
      <c r="B45" s="576"/>
      <c r="C45" s="81" t="s">
        <v>26</v>
      </c>
      <c r="D45" s="82">
        <f t="shared" ref="D45:AD45" si="384">ROUNDDOWN(D91/1000,0)</f>
        <v>7527</v>
      </c>
      <c r="E45" s="82">
        <f t="shared" si="384"/>
        <v>2472</v>
      </c>
      <c r="F45" s="82">
        <f t="shared" si="384"/>
        <v>140</v>
      </c>
      <c r="G45" s="82">
        <f t="shared" si="384"/>
        <v>13428</v>
      </c>
      <c r="H45" s="82">
        <f t="shared" si="384"/>
        <v>1979</v>
      </c>
      <c r="I45" s="82">
        <f t="shared" si="384"/>
        <v>3740</v>
      </c>
      <c r="J45" s="82">
        <f t="shared" si="384"/>
        <v>820</v>
      </c>
      <c r="K45" s="82">
        <f t="shared" si="384"/>
        <v>3412</v>
      </c>
      <c r="L45" s="82">
        <f t="shared" si="384"/>
        <v>5790</v>
      </c>
      <c r="M45" s="82">
        <f t="shared" si="384"/>
        <v>775</v>
      </c>
      <c r="N45" s="82">
        <f t="shared" si="384"/>
        <v>4483</v>
      </c>
      <c r="O45" s="82">
        <f t="shared" si="384"/>
        <v>1028</v>
      </c>
      <c r="P45" s="82">
        <f t="shared" si="384"/>
        <v>322</v>
      </c>
      <c r="Q45" s="82">
        <f t="shared" si="384"/>
        <v>1106</v>
      </c>
      <c r="R45" s="82">
        <f t="shared" si="384"/>
        <v>3444</v>
      </c>
      <c r="S45" s="82">
        <f t="shared" si="384"/>
        <v>553</v>
      </c>
      <c r="T45" s="82">
        <f t="shared" si="384"/>
        <v>1416</v>
      </c>
      <c r="U45" s="82">
        <f t="shared" si="384"/>
        <v>12288</v>
      </c>
      <c r="V45" s="82">
        <f t="shared" si="384"/>
        <v>6296</v>
      </c>
      <c r="W45" s="82">
        <f t="shared" si="384"/>
        <v>656</v>
      </c>
      <c r="X45" s="82">
        <f t="shared" si="384"/>
        <v>3557</v>
      </c>
      <c r="Y45" s="82">
        <f t="shared" si="384"/>
        <v>540</v>
      </c>
      <c r="Z45" s="82">
        <f t="shared" si="384"/>
        <v>721</v>
      </c>
      <c r="AA45" s="82">
        <f t="shared" si="384"/>
        <v>0</v>
      </c>
      <c r="AB45" s="82">
        <f t="shared" si="384"/>
        <v>11933</v>
      </c>
      <c r="AC45" s="82">
        <f t="shared" si="384"/>
        <v>230</v>
      </c>
      <c r="AD45" s="82">
        <f t="shared" si="384"/>
        <v>0</v>
      </c>
      <c r="AE45" s="82">
        <f t="shared" si="353"/>
        <v>0</v>
      </c>
      <c r="AF45" s="82">
        <f t="shared" si="354"/>
        <v>1540</v>
      </c>
      <c r="AG45" s="82">
        <f t="shared" si="354"/>
        <v>800</v>
      </c>
      <c r="AH45" s="82">
        <f t="shared" si="353"/>
        <v>0</v>
      </c>
      <c r="AI45" s="82">
        <f t="shared" ref="AI45:CI45" si="385">ROUNDDOWN(AI91/1000,0)</f>
        <v>7354</v>
      </c>
      <c r="AJ45" s="82">
        <f t="shared" si="385"/>
        <v>37779</v>
      </c>
      <c r="AK45" s="82">
        <f t="shared" si="385"/>
        <v>0</v>
      </c>
      <c r="AL45" s="82">
        <f t="shared" si="385"/>
        <v>0</v>
      </c>
      <c r="AM45" s="82">
        <f t="shared" si="385"/>
        <v>0</v>
      </c>
      <c r="AN45" s="82">
        <f t="shared" si="385"/>
        <v>3853</v>
      </c>
      <c r="AO45" s="82">
        <f t="shared" si="385"/>
        <v>0</v>
      </c>
      <c r="AP45" s="82">
        <f t="shared" si="385"/>
        <v>900</v>
      </c>
      <c r="AQ45" s="82">
        <f t="shared" si="385"/>
        <v>0</v>
      </c>
      <c r="AR45" s="82">
        <f t="shared" si="385"/>
        <v>1764</v>
      </c>
      <c r="AS45" s="82">
        <f t="shared" si="385"/>
        <v>0</v>
      </c>
      <c r="AT45" s="82">
        <f t="shared" si="385"/>
        <v>0</v>
      </c>
      <c r="AU45" s="82">
        <f t="shared" si="385"/>
        <v>5775</v>
      </c>
      <c r="AV45" s="82">
        <f t="shared" si="385"/>
        <v>0</v>
      </c>
      <c r="AW45" s="82">
        <f t="shared" si="385"/>
        <v>6847</v>
      </c>
      <c r="AX45" s="82">
        <f t="shared" si="385"/>
        <v>0</v>
      </c>
      <c r="AY45" s="82">
        <f t="shared" si="385"/>
        <v>0</v>
      </c>
      <c r="AZ45" s="242">
        <f t="shared" si="385"/>
        <v>590</v>
      </c>
      <c r="BA45" s="242">
        <f t="shared" si="385"/>
        <v>0</v>
      </c>
      <c r="BB45" s="242">
        <f t="shared" si="385"/>
        <v>6212</v>
      </c>
      <c r="BC45" s="242">
        <f t="shared" si="385"/>
        <v>5145</v>
      </c>
      <c r="BD45" s="242">
        <f t="shared" si="385"/>
        <v>1041</v>
      </c>
      <c r="BE45" s="242">
        <f t="shared" si="385"/>
        <v>810</v>
      </c>
      <c r="BF45" s="242">
        <f t="shared" ref="BF45:BG45" si="386">ROUNDDOWN(BF91/1000,0)</f>
        <v>8531</v>
      </c>
      <c r="BG45" s="242">
        <f t="shared" si="386"/>
        <v>1365</v>
      </c>
      <c r="BH45" s="242">
        <f t="shared" ref="BH45:BK45" si="387">ROUNDDOWN(BH91/1000,0)</f>
        <v>199</v>
      </c>
      <c r="BI45" s="242">
        <f t="shared" ref="BI45:BJ45" si="388">ROUNDDOWN(BI91/1000,0)</f>
        <v>2840</v>
      </c>
      <c r="BJ45" s="242">
        <f t="shared" si="388"/>
        <v>10691</v>
      </c>
      <c r="BK45" s="242">
        <f t="shared" si="387"/>
        <v>5030</v>
      </c>
      <c r="BL45" s="242">
        <f t="shared" ref="BL45:BM45" si="389">ROUNDDOWN(BL91/1000,0)</f>
        <v>2205</v>
      </c>
      <c r="BM45" s="242">
        <f t="shared" si="389"/>
        <v>900</v>
      </c>
      <c r="BN45" s="242">
        <f t="shared" ref="BN45:BQ45" si="390">ROUNDDOWN(BN91/1000,0)</f>
        <v>550</v>
      </c>
      <c r="BO45" s="242">
        <f t="shared" si="390"/>
        <v>0</v>
      </c>
      <c r="BP45" s="242">
        <f t="shared" si="390"/>
        <v>509128</v>
      </c>
      <c r="BQ45" s="242">
        <f t="shared" si="390"/>
        <v>0</v>
      </c>
      <c r="BR45" s="242">
        <f t="shared" ref="BR45:BT45" si="391">ROUNDDOWN(BR91/1000,0)</f>
        <v>1725</v>
      </c>
      <c r="BS45" s="242">
        <f t="shared" si="391"/>
        <v>8304</v>
      </c>
      <c r="BT45" s="242">
        <f t="shared" si="391"/>
        <v>28820</v>
      </c>
      <c r="BU45" s="242">
        <f t="shared" ref="BU45:BZ45" si="392">ROUNDDOWN(BU91/1000,0)</f>
        <v>47777</v>
      </c>
      <c r="BV45" s="242">
        <f t="shared" si="392"/>
        <v>16631</v>
      </c>
      <c r="BW45" s="242">
        <f t="shared" si="392"/>
        <v>28990</v>
      </c>
      <c r="BX45" s="242">
        <f t="shared" si="392"/>
        <v>0</v>
      </c>
      <c r="BY45" s="242">
        <f t="shared" si="392"/>
        <v>4196</v>
      </c>
      <c r="BZ45" s="242">
        <f t="shared" si="392"/>
        <v>76133</v>
      </c>
      <c r="CA45" s="242">
        <f t="shared" ref="CA45" si="393">ROUNDDOWN(CA91/1000,0)</f>
        <v>9701</v>
      </c>
      <c r="CB45" s="82">
        <f t="shared" si="385"/>
        <v>4746</v>
      </c>
      <c r="CC45" s="82">
        <f t="shared" si="385"/>
        <v>8210</v>
      </c>
      <c r="CD45" s="82">
        <f t="shared" si="385"/>
        <v>270</v>
      </c>
      <c r="CE45" s="82">
        <f t="shared" si="385"/>
        <v>17822</v>
      </c>
      <c r="CF45" s="82">
        <f t="shared" si="385"/>
        <v>4914</v>
      </c>
      <c r="CG45" s="82">
        <f t="shared" si="385"/>
        <v>1050</v>
      </c>
      <c r="CH45" s="82">
        <f t="shared" si="385"/>
        <v>0</v>
      </c>
      <c r="CI45" s="82">
        <f t="shared" si="385"/>
        <v>0</v>
      </c>
      <c r="CJ45" s="242">
        <f t="shared" si="364"/>
        <v>54667</v>
      </c>
      <c r="CK45" s="242">
        <f t="shared" si="365"/>
        <v>430</v>
      </c>
      <c r="CL45" s="242">
        <f t="shared" ref="CL45:CN45" si="394">ROUNDDOWN(CL91/1000,0)</f>
        <v>600</v>
      </c>
      <c r="CM45" s="242">
        <f t="shared" si="394"/>
        <v>6602</v>
      </c>
      <c r="CN45" s="242">
        <f t="shared" si="394"/>
        <v>44447</v>
      </c>
      <c r="CO45" s="242">
        <f t="shared" ref="CO45:CP45" si="395">ROUNDDOWN(CO91/1000,0)</f>
        <v>235</v>
      </c>
      <c r="CP45" s="242">
        <f t="shared" si="395"/>
        <v>26508</v>
      </c>
      <c r="CQ45" s="242">
        <f t="shared" ref="CQ45" si="396">ROUNDDOWN(CQ91/1000,0)</f>
        <v>11213</v>
      </c>
      <c r="CR45" s="82">
        <f t="shared" si="365"/>
        <v>264</v>
      </c>
      <c r="CS45" s="82">
        <f t="shared" si="369"/>
        <v>3236</v>
      </c>
      <c r="CT45" s="82">
        <f t="shared" si="369"/>
        <v>650</v>
      </c>
      <c r="CU45" s="82">
        <f t="shared" si="370"/>
        <v>1573</v>
      </c>
      <c r="CV45" s="318">
        <f t="shared" si="370"/>
        <v>0</v>
      </c>
      <c r="CW45" s="72">
        <f t="shared" si="369"/>
        <v>1120238</v>
      </c>
      <c r="CX45" s="272"/>
      <c r="CY45" s="67"/>
      <c r="CZ45" s="25"/>
      <c r="DA45" s="25"/>
      <c r="DB45" s="25"/>
      <c r="DC45" s="25"/>
      <c r="DD45" s="25"/>
      <c r="DE45" s="25"/>
      <c r="DF45" s="25"/>
    </row>
    <row r="46" spans="1:110" s="187" customFormat="1" ht="16.5" customHeight="1">
      <c r="B46" s="577"/>
      <c r="C46" s="195" t="s">
        <v>27</v>
      </c>
      <c r="D46" s="196">
        <f t="shared" ref="D46:AD46" si="397">ROUNDDOWN(D92/1000,0)</f>
        <v>127050</v>
      </c>
      <c r="E46" s="196">
        <f t="shared" si="397"/>
        <v>100582</v>
      </c>
      <c r="F46" s="196">
        <f t="shared" si="397"/>
        <v>74888</v>
      </c>
      <c r="G46" s="196">
        <f t="shared" si="397"/>
        <v>37581</v>
      </c>
      <c r="H46" s="196">
        <f t="shared" si="397"/>
        <v>75173</v>
      </c>
      <c r="I46" s="196">
        <f t="shared" si="397"/>
        <v>51684</v>
      </c>
      <c r="J46" s="196">
        <f t="shared" si="397"/>
        <v>36400</v>
      </c>
      <c r="K46" s="196">
        <f t="shared" si="397"/>
        <v>91854</v>
      </c>
      <c r="L46" s="196">
        <f t="shared" si="397"/>
        <v>61697</v>
      </c>
      <c r="M46" s="196">
        <f t="shared" si="397"/>
        <v>130152</v>
      </c>
      <c r="N46" s="196">
        <f t="shared" si="397"/>
        <v>91633</v>
      </c>
      <c r="O46" s="196">
        <f t="shared" si="397"/>
        <v>71574</v>
      </c>
      <c r="P46" s="196">
        <f t="shared" si="397"/>
        <v>59040</v>
      </c>
      <c r="Q46" s="196">
        <f t="shared" si="397"/>
        <v>91956</v>
      </c>
      <c r="R46" s="196">
        <f t="shared" si="397"/>
        <v>50237</v>
      </c>
      <c r="S46" s="196">
        <f t="shared" si="397"/>
        <v>24094</v>
      </c>
      <c r="T46" s="196">
        <f t="shared" si="397"/>
        <v>46994</v>
      </c>
      <c r="U46" s="196">
        <f t="shared" si="397"/>
        <v>72882</v>
      </c>
      <c r="V46" s="196">
        <f t="shared" si="397"/>
        <v>31093</v>
      </c>
      <c r="W46" s="196">
        <f t="shared" si="397"/>
        <v>22121</v>
      </c>
      <c r="X46" s="196">
        <f t="shared" si="397"/>
        <v>108010</v>
      </c>
      <c r="Y46" s="196">
        <f t="shared" si="397"/>
        <v>51206</v>
      </c>
      <c r="Z46" s="196">
        <f t="shared" si="397"/>
        <v>32476</v>
      </c>
      <c r="AA46" s="196">
        <f t="shared" si="397"/>
        <v>23254</v>
      </c>
      <c r="AB46" s="196">
        <f t="shared" si="397"/>
        <v>129540</v>
      </c>
      <c r="AC46" s="196">
        <f t="shared" si="397"/>
        <v>30286</v>
      </c>
      <c r="AD46" s="196">
        <f t="shared" si="397"/>
        <v>60688</v>
      </c>
      <c r="AE46" s="196">
        <f t="shared" si="353"/>
        <v>164462</v>
      </c>
      <c r="AF46" s="196">
        <f t="shared" si="354"/>
        <v>52641</v>
      </c>
      <c r="AG46" s="196">
        <f t="shared" si="354"/>
        <v>36950</v>
      </c>
      <c r="AH46" s="196">
        <f t="shared" si="353"/>
        <v>147110</v>
      </c>
      <c r="AI46" s="196">
        <f t="shared" ref="AI46:CI46" si="398">ROUNDDOWN(AI92/1000,0)</f>
        <v>106209</v>
      </c>
      <c r="AJ46" s="196">
        <f t="shared" si="398"/>
        <v>19979</v>
      </c>
      <c r="AK46" s="196">
        <f t="shared" si="398"/>
        <v>45951</v>
      </c>
      <c r="AL46" s="196">
        <f t="shared" si="398"/>
        <v>46913</v>
      </c>
      <c r="AM46" s="196">
        <f t="shared" si="398"/>
        <v>18148</v>
      </c>
      <c r="AN46" s="196">
        <f t="shared" si="398"/>
        <v>36417</v>
      </c>
      <c r="AO46" s="196">
        <f t="shared" si="398"/>
        <v>46909</v>
      </c>
      <c r="AP46" s="196">
        <f t="shared" si="398"/>
        <v>30169</v>
      </c>
      <c r="AQ46" s="196">
        <f t="shared" si="398"/>
        <v>35939</v>
      </c>
      <c r="AR46" s="196">
        <f t="shared" si="398"/>
        <v>126110</v>
      </c>
      <c r="AS46" s="196">
        <f t="shared" si="398"/>
        <v>42715</v>
      </c>
      <c r="AT46" s="196">
        <f t="shared" si="398"/>
        <v>75136</v>
      </c>
      <c r="AU46" s="196">
        <f t="shared" si="398"/>
        <v>55450</v>
      </c>
      <c r="AV46" s="196">
        <f t="shared" si="398"/>
        <v>40542</v>
      </c>
      <c r="AW46" s="196">
        <f t="shared" si="398"/>
        <v>151006</v>
      </c>
      <c r="AX46" s="196">
        <f t="shared" si="398"/>
        <v>62657</v>
      </c>
      <c r="AY46" s="196">
        <f t="shared" si="398"/>
        <v>99965</v>
      </c>
      <c r="AZ46" s="197">
        <f t="shared" si="398"/>
        <v>104925</v>
      </c>
      <c r="BA46" s="197">
        <f t="shared" si="398"/>
        <v>21487</v>
      </c>
      <c r="BB46" s="197">
        <f t="shared" si="398"/>
        <v>72351</v>
      </c>
      <c r="BC46" s="197">
        <f t="shared" si="398"/>
        <v>56583</v>
      </c>
      <c r="BD46" s="197">
        <f t="shared" si="398"/>
        <v>195643</v>
      </c>
      <c r="BE46" s="197">
        <f t="shared" si="398"/>
        <v>39770</v>
      </c>
      <c r="BF46" s="197">
        <f t="shared" ref="BF46:BG46" si="399">ROUNDDOWN(BF92/1000,0)</f>
        <v>187139</v>
      </c>
      <c r="BG46" s="197">
        <f t="shared" si="399"/>
        <v>90992</v>
      </c>
      <c r="BH46" s="197">
        <f t="shared" ref="BH46:BK46" si="400">ROUNDDOWN(BH92/1000,0)</f>
        <v>51327</v>
      </c>
      <c r="BI46" s="197">
        <f t="shared" ref="BI46:BJ46" si="401">ROUNDDOWN(BI92/1000,0)</f>
        <v>84955</v>
      </c>
      <c r="BJ46" s="197">
        <f t="shared" si="401"/>
        <v>63281</v>
      </c>
      <c r="BK46" s="197">
        <f t="shared" si="400"/>
        <v>54496</v>
      </c>
      <c r="BL46" s="197">
        <f t="shared" ref="BL46:BM46" si="402">ROUNDDOWN(BL92/1000,0)</f>
        <v>128247</v>
      </c>
      <c r="BM46" s="197">
        <f t="shared" si="402"/>
        <v>97072</v>
      </c>
      <c r="BN46" s="197">
        <f t="shared" ref="BN46:BQ46" si="403">ROUNDDOWN(BN92/1000,0)</f>
        <v>68306</v>
      </c>
      <c r="BO46" s="197">
        <f t="shared" si="403"/>
        <v>64086</v>
      </c>
      <c r="BP46" s="197">
        <f t="shared" si="403"/>
        <v>-632407</v>
      </c>
      <c r="BQ46" s="197">
        <f t="shared" si="403"/>
        <v>336968</v>
      </c>
      <c r="BR46" s="197">
        <f t="shared" ref="BR46:BT46" si="404">ROUNDDOWN(BR92/1000,0)</f>
        <v>128975</v>
      </c>
      <c r="BS46" s="197">
        <f t="shared" si="404"/>
        <v>94882</v>
      </c>
      <c r="BT46" s="197">
        <f t="shared" si="404"/>
        <v>24897</v>
      </c>
      <c r="BU46" s="197">
        <f t="shared" ref="BU46:BZ46" si="405">ROUNDDOWN(BU92/1000,0)</f>
        <v>159202</v>
      </c>
      <c r="BV46" s="197">
        <f t="shared" si="405"/>
        <v>61013</v>
      </c>
      <c r="BW46" s="197">
        <f t="shared" si="405"/>
        <v>-29098</v>
      </c>
      <c r="BX46" s="197">
        <f t="shared" si="405"/>
        <v>41674</v>
      </c>
      <c r="BY46" s="197">
        <f t="shared" si="405"/>
        <v>89507</v>
      </c>
      <c r="BZ46" s="197">
        <f t="shared" si="405"/>
        <v>1229</v>
      </c>
      <c r="CA46" s="197">
        <f t="shared" ref="CA46" si="406">ROUNDDOWN(CA92/1000,0)</f>
        <v>74072</v>
      </c>
      <c r="CB46" s="196">
        <f t="shared" si="398"/>
        <v>174509</v>
      </c>
      <c r="CC46" s="196">
        <f t="shared" si="398"/>
        <v>123405</v>
      </c>
      <c r="CD46" s="196">
        <f t="shared" si="398"/>
        <v>60464</v>
      </c>
      <c r="CE46" s="196">
        <f t="shared" si="398"/>
        <v>87381</v>
      </c>
      <c r="CF46" s="196">
        <f t="shared" si="398"/>
        <v>42411</v>
      </c>
      <c r="CG46" s="196">
        <f t="shared" si="398"/>
        <v>127049</v>
      </c>
      <c r="CH46" s="196">
        <f t="shared" si="398"/>
        <v>96095</v>
      </c>
      <c r="CI46" s="196">
        <f t="shared" si="398"/>
        <v>56518</v>
      </c>
      <c r="CJ46" s="197">
        <f t="shared" si="364"/>
        <v>138608</v>
      </c>
      <c r="CK46" s="197">
        <f t="shared" si="365"/>
        <v>89017</v>
      </c>
      <c r="CL46" s="197">
        <f t="shared" ref="CL46:CN46" si="407">ROUNDDOWN(CL92/1000,0)</f>
        <v>90340</v>
      </c>
      <c r="CM46" s="197">
        <f t="shared" si="407"/>
        <v>33061</v>
      </c>
      <c r="CN46" s="197">
        <f t="shared" si="407"/>
        <v>360983</v>
      </c>
      <c r="CO46" s="197">
        <f t="shared" ref="CO46:CP46" si="408">ROUNDDOWN(CO92/1000,0)</f>
        <v>69087</v>
      </c>
      <c r="CP46" s="197">
        <f t="shared" si="408"/>
        <v>173368</v>
      </c>
      <c r="CQ46" s="197">
        <f t="shared" ref="CQ46" si="409">ROUNDDOWN(CQ92/1000,0)</f>
        <v>79635</v>
      </c>
      <c r="CR46" s="197">
        <f t="shared" si="365"/>
        <v>105775</v>
      </c>
      <c r="CS46" s="197">
        <f t="shared" si="369"/>
        <v>153945</v>
      </c>
      <c r="CT46" s="198">
        <f t="shared" si="369"/>
        <v>53298</v>
      </c>
      <c r="CU46" s="197">
        <f t="shared" si="370"/>
        <v>205278</v>
      </c>
      <c r="CV46" s="198">
        <f t="shared" si="370"/>
        <v>62012</v>
      </c>
      <c r="CW46" s="192">
        <f>ROUNDDOWN(CW92/1000,0)</f>
        <v>7339383</v>
      </c>
      <c r="CX46" s="273"/>
      <c r="CY46" s="193"/>
      <c r="CZ46" s="194"/>
      <c r="DA46" s="194"/>
      <c r="DB46" s="194"/>
      <c r="DC46" s="194"/>
      <c r="DD46" s="194"/>
      <c r="DE46" s="194"/>
      <c r="DF46" s="194"/>
    </row>
    <row r="47" spans="1:110" s="83" customFormat="1" ht="16.5" customHeight="1">
      <c r="B47" s="578" t="s">
        <v>39</v>
      </c>
      <c r="C47" s="84" t="s">
        <v>33</v>
      </c>
      <c r="D47" s="85">
        <f t="shared" ref="D47:AE47" si="410">D93</f>
        <v>0.2989808018661555</v>
      </c>
      <c r="E47" s="85">
        <f t="shared" si="410"/>
        <v>0.24859072048081787</v>
      </c>
      <c r="F47" s="85">
        <f t="shared" si="410"/>
        <v>0.29041445451334791</v>
      </c>
      <c r="G47" s="85">
        <f t="shared" si="410"/>
        <v>0.41386876774831216</v>
      </c>
      <c r="H47" s="85">
        <f t="shared" si="410"/>
        <v>0.25004175408812424</v>
      </c>
      <c r="I47" s="85">
        <f t="shared" si="410"/>
        <v>0.25267817611491317</v>
      </c>
      <c r="J47" s="85">
        <f t="shared" si="410"/>
        <v>0.28166704869397896</v>
      </c>
      <c r="K47" s="85">
        <f t="shared" si="410"/>
        <v>0.29982652168867685</v>
      </c>
      <c r="L47" s="85">
        <f t="shared" si="410"/>
        <v>0.34353830778174532</v>
      </c>
      <c r="M47" s="85">
        <f t="shared" si="410"/>
        <v>0.28822845570727462</v>
      </c>
      <c r="N47" s="85">
        <f t="shared" si="410"/>
        <v>0.26623698548217123</v>
      </c>
      <c r="O47" s="85">
        <f t="shared" si="410"/>
        <v>0.25422336583595101</v>
      </c>
      <c r="P47" s="85">
        <f t="shared" si="410"/>
        <v>0.28171689965452451</v>
      </c>
      <c r="Q47" s="85">
        <f t="shared" si="410"/>
        <v>0.25666961551665551</v>
      </c>
      <c r="R47" s="85">
        <f t="shared" si="410"/>
        <v>0.32282684064395589</v>
      </c>
      <c r="S47" s="85">
        <f t="shared" si="410"/>
        <v>0.4414610880518734</v>
      </c>
      <c r="T47" s="85">
        <f t="shared" si="410"/>
        <v>0.3054819427916422</v>
      </c>
      <c r="U47" s="85">
        <f t="shared" si="410"/>
        <v>0.34226301883046001</v>
      </c>
      <c r="V47" s="85">
        <f t="shared" si="410"/>
        <v>0.3965368983918553</v>
      </c>
      <c r="W47" s="85">
        <f t="shared" si="410"/>
        <v>0.42463773925784715</v>
      </c>
      <c r="X47" s="85">
        <f t="shared" si="410"/>
        <v>0.28011064930306495</v>
      </c>
      <c r="Y47" s="85">
        <f t="shared" si="410"/>
        <v>0.22872186825935895</v>
      </c>
      <c r="Z47" s="85">
        <f t="shared" si="410"/>
        <v>0.35053440950840431</v>
      </c>
      <c r="AA47" s="85">
        <f t="shared" si="410"/>
        <v>0.41931783640188353</v>
      </c>
      <c r="AB47" s="85">
        <f t="shared" si="410"/>
        <v>0.24342869442684142</v>
      </c>
      <c r="AC47" s="85">
        <f t="shared" si="410"/>
        <v>0.33365993638882896</v>
      </c>
      <c r="AD47" s="86">
        <f t="shared" si="410"/>
        <v>0.2798589991246539</v>
      </c>
      <c r="AE47" s="85">
        <f t="shared" si="410"/>
        <v>0.29655226563779868</v>
      </c>
      <c r="AF47" s="85">
        <f t="shared" ref="AF47:CB47" si="411">AF93</f>
        <v>0.31021898093646971</v>
      </c>
      <c r="AG47" s="85">
        <f t="shared" si="411"/>
        <v>0.35980205204553767</v>
      </c>
      <c r="AH47" s="85">
        <f t="shared" si="411"/>
        <v>0.3667171796206331</v>
      </c>
      <c r="AI47" s="85">
        <f t="shared" si="411"/>
        <v>0.30719800868418223</v>
      </c>
      <c r="AJ47" s="85">
        <f t="shared" si="411"/>
        <v>0.4525955227990493</v>
      </c>
      <c r="AK47" s="85">
        <f t="shared" si="411"/>
        <v>0.34313640548801838</v>
      </c>
      <c r="AL47" s="85">
        <f t="shared" si="411"/>
        <v>0.29670756788556801</v>
      </c>
      <c r="AM47" s="85">
        <f t="shared" si="411"/>
        <v>0.35891212816236145</v>
      </c>
      <c r="AN47" s="85">
        <f t="shared" si="411"/>
        <v>0.29247773581125358</v>
      </c>
      <c r="AO47" s="85">
        <f t="shared" si="411"/>
        <v>0.28624097383991454</v>
      </c>
      <c r="AP47" s="85">
        <f t="shared" si="411"/>
        <v>0.28386537762170033</v>
      </c>
      <c r="AQ47" s="85">
        <f t="shared" si="411"/>
        <v>0.27040056910481303</v>
      </c>
      <c r="AR47" s="85">
        <f t="shared" si="411"/>
        <v>0.40680807560796539</v>
      </c>
      <c r="AS47" s="85">
        <f t="shared" si="411"/>
        <v>0.30647635160854952</v>
      </c>
      <c r="AT47" s="85">
        <f t="shared" si="411"/>
        <v>0.41456418915102078</v>
      </c>
      <c r="AU47" s="85">
        <f t="shared" si="411"/>
        <v>0.32881468102036343</v>
      </c>
      <c r="AV47" s="85">
        <f t="shared" si="411"/>
        <v>0.2926432310749732</v>
      </c>
      <c r="AW47" s="85">
        <f t="shared" si="411"/>
        <v>0.32991591410300231</v>
      </c>
      <c r="AX47" s="86">
        <f t="shared" si="411"/>
        <v>0.40512530487552767</v>
      </c>
      <c r="AY47" s="85">
        <f t="shared" si="411"/>
        <v>0.25788581648881037</v>
      </c>
      <c r="AZ47" s="87">
        <f t="shared" si="411"/>
        <v>0.29154042743957664</v>
      </c>
      <c r="BA47" s="87">
        <f t="shared" si="411"/>
        <v>0.72652341333942327</v>
      </c>
      <c r="BB47" s="87">
        <f t="shared" si="411"/>
        <v>0.29279290004244918</v>
      </c>
      <c r="BC47" s="87">
        <f t="shared" si="411"/>
        <v>0.2903784719041288</v>
      </c>
      <c r="BD47" s="87">
        <f t="shared" si="411"/>
        <v>0.29781831428531974</v>
      </c>
      <c r="BE47" s="87">
        <f t="shared" si="411"/>
        <v>0.36796518781065013</v>
      </c>
      <c r="BF47" s="87">
        <f t="shared" ref="BF47:BG47" si="412">BF93</f>
        <v>0.32269494581907804</v>
      </c>
      <c r="BG47" s="87">
        <f t="shared" si="412"/>
        <v>0.26733335437670358</v>
      </c>
      <c r="BH47" s="87">
        <f t="shared" ref="BH47:BK47" si="413">BH93</f>
        <v>0.3201264025607739</v>
      </c>
      <c r="BI47" s="87">
        <f t="shared" ref="BI47:BJ47" si="414">BI93</f>
        <v>0.24732183987804757</v>
      </c>
      <c r="BJ47" s="87">
        <f t="shared" si="414"/>
        <v>0.25618199329746438</v>
      </c>
      <c r="BK47" s="87">
        <f t="shared" si="413"/>
        <v>0.36026162531017264</v>
      </c>
      <c r="BL47" s="87">
        <f t="shared" ref="BL47:BM47" si="415">BL93</f>
        <v>0.34517562340534924</v>
      </c>
      <c r="BM47" s="87">
        <f t="shared" si="415"/>
        <v>0.2494358795477549</v>
      </c>
      <c r="BN47" s="87">
        <f t="shared" ref="BN47:BQ47" si="416">BN93</f>
        <v>0.31895531647203612</v>
      </c>
      <c r="BO47" s="87">
        <f t="shared" si="416"/>
        <v>0.21206080566435606</v>
      </c>
      <c r="BP47" s="87">
        <f t="shared" si="416"/>
        <v>108.07214598387993</v>
      </c>
      <c r="BQ47" s="87">
        <f t="shared" si="416"/>
        <v>0.2155407148206053</v>
      </c>
      <c r="BR47" s="87">
        <f t="shared" ref="BR47:BT47" si="417">BR93</f>
        <v>0.44583395665963516</v>
      </c>
      <c r="BS47" s="87">
        <f t="shared" si="417"/>
        <v>0.25301950863532907</v>
      </c>
      <c r="BT47" s="87">
        <f t="shared" si="417"/>
        <v>0.25096027717871522</v>
      </c>
      <c r="BU47" s="87">
        <f t="shared" ref="BU47:BZ47" si="418">BU93</f>
        <v>0.27277971504056997</v>
      </c>
      <c r="BV47" s="87">
        <f t="shared" si="418"/>
        <v>0.34775841152199627</v>
      </c>
      <c r="BW47" s="87">
        <f t="shared" si="418"/>
        <v>1.0013701479113832</v>
      </c>
      <c r="BX47" s="87">
        <f t="shared" si="418"/>
        <v>0.16644789043347016</v>
      </c>
      <c r="BY47" s="87">
        <f t="shared" si="418"/>
        <v>0.22121514190328448</v>
      </c>
      <c r="BZ47" s="87">
        <f t="shared" si="418"/>
        <v>0.28721562398547862</v>
      </c>
      <c r="CA47" s="87">
        <f t="shared" ref="CA47" si="419">CA93</f>
        <v>0.18443598830982016</v>
      </c>
      <c r="CB47" s="85">
        <f t="shared" si="411"/>
        <v>0.37740397125670838</v>
      </c>
      <c r="CC47" s="85">
        <f t="shared" ref="CC47:CU47" si="420">CC93</f>
        <v>0.36613734156383826</v>
      </c>
      <c r="CD47" s="85">
        <f t="shared" si="420"/>
        <v>0.34699788295780715</v>
      </c>
      <c r="CE47" s="85">
        <f t="shared" si="420"/>
        <v>0.36175806638086094</v>
      </c>
      <c r="CF47" s="85">
        <f t="shared" si="420"/>
        <v>0.37580788196142645</v>
      </c>
      <c r="CG47" s="85">
        <f t="shared" si="420"/>
        <v>0.30498131184380972</v>
      </c>
      <c r="CH47" s="85">
        <f t="shared" si="420"/>
        <v>0.48778832732557126</v>
      </c>
      <c r="CI47" s="85">
        <f t="shared" si="420"/>
        <v>0.39348051846005766</v>
      </c>
      <c r="CJ47" s="87">
        <f t="shared" si="420"/>
        <v>0.38662953796671734</v>
      </c>
      <c r="CK47" s="87">
        <f t="shared" si="420"/>
        <v>0.29955991627060008</v>
      </c>
      <c r="CL47" s="87">
        <f t="shared" ref="CL47:CN47" si="421">CL93</f>
        <v>0.29848210745469755</v>
      </c>
      <c r="CM47" s="87">
        <f t="shared" si="421"/>
        <v>0.36386522893344447</v>
      </c>
      <c r="CN47" s="87">
        <f t="shared" si="421"/>
        <v>0.43782658348296349</v>
      </c>
      <c r="CO47" s="87">
        <f t="shared" ref="CO47:CP47" si="422">CO93</f>
        <v>0.35720736741302195</v>
      </c>
      <c r="CP47" s="87">
        <f t="shared" si="422"/>
        <v>0.36406596344463088</v>
      </c>
      <c r="CQ47" s="87">
        <f t="shared" ref="CQ47" si="423">CQ93</f>
        <v>0.27933629599516469</v>
      </c>
      <c r="CR47" s="87">
        <f t="shared" si="420"/>
        <v>0.28416206279785272</v>
      </c>
      <c r="CS47" s="87">
        <f t="shared" si="420"/>
        <v>0.28288290946766748</v>
      </c>
      <c r="CT47" s="87">
        <f t="shared" ref="CT47" si="424">CT93</f>
        <v>0.2078158188257469</v>
      </c>
      <c r="CU47" s="87">
        <f t="shared" si="420"/>
        <v>0.25316704155066072</v>
      </c>
      <c r="CV47" s="319">
        <f t="shared" ref="CV47" si="425">CV93</f>
        <v>8.9785126255256129E-2</v>
      </c>
      <c r="CW47" s="88">
        <f>CW93</f>
        <v>0.33644437549686584</v>
      </c>
      <c r="CX47" s="275"/>
      <c r="CY47" s="89"/>
      <c r="CZ47" s="90"/>
      <c r="DA47" s="90"/>
      <c r="DB47" s="90"/>
      <c r="DC47" s="90"/>
      <c r="DD47" s="90"/>
      <c r="DE47" s="90"/>
      <c r="DF47" s="90"/>
    </row>
    <row r="48" spans="1:110" s="94" customFormat="1" ht="16.5" customHeight="1">
      <c r="A48" s="91"/>
      <c r="B48" s="579"/>
      <c r="C48" s="81" t="s">
        <v>312</v>
      </c>
      <c r="D48" s="211">
        <f t="shared" ref="D48:AE48" si="426">ROUNDDOWN(D104/1000,0)</f>
        <v>41521</v>
      </c>
      <c r="E48" s="211">
        <f t="shared" si="426"/>
        <v>18056</v>
      </c>
      <c r="F48" s="211">
        <f t="shared" si="426"/>
        <v>17333</v>
      </c>
      <c r="G48" s="211">
        <f t="shared" si="426"/>
        <v>15230</v>
      </c>
      <c r="H48" s="211">
        <f t="shared" si="426"/>
        <v>16167</v>
      </c>
      <c r="I48" s="211">
        <f t="shared" si="426"/>
        <v>11424</v>
      </c>
      <c r="J48" s="211">
        <f t="shared" si="426"/>
        <v>8122</v>
      </c>
      <c r="K48" s="211">
        <f t="shared" si="426"/>
        <v>34322</v>
      </c>
      <c r="L48" s="211">
        <f t="shared" si="426"/>
        <v>14569</v>
      </c>
      <c r="M48" s="211">
        <f t="shared" si="426"/>
        <v>24628</v>
      </c>
      <c r="N48" s="211">
        <f t="shared" si="426"/>
        <v>22231</v>
      </c>
      <c r="O48" s="211">
        <f t="shared" si="426"/>
        <v>18040</v>
      </c>
      <c r="P48" s="211">
        <f t="shared" si="426"/>
        <v>12746</v>
      </c>
      <c r="Q48" s="211">
        <f t="shared" si="426"/>
        <v>31753</v>
      </c>
      <c r="R48" s="211">
        <f t="shared" si="426"/>
        <v>12747</v>
      </c>
      <c r="S48" s="211">
        <f t="shared" si="426"/>
        <v>9462</v>
      </c>
      <c r="T48" s="211">
        <f t="shared" si="426"/>
        <v>10730</v>
      </c>
      <c r="U48" s="211">
        <f t="shared" si="426"/>
        <v>27203</v>
      </c>
      <c r="V48" s="211">
        <f t="shared" si="426"/>
        <v>18090</v>
      </c>
      <c r="W48" s="211">
        <f t="shared" si="426"/>
        <v>6226</v>
      </c>
      <c r="X48" s="211">
        <f t="shared" si="426"/>
        <v>22939</v>
      </c>
      <c r="Y48" s="211">
        <f t="shared" si="426"/>
        <v>5758</v>
      </c>
      <c r="Z48" s="211">
        <f t="shared" si="426"/>
        <v>7259</v>
      </c>
      <c r="AA48" s="211">
        <f t="shared" si="426"/>
        <v>8126</v>
      </c>
      <c r="AB48" s="211">
        <f t="shared" si="426"/>
        <v>30004</v>
      </c>
      <c r="AC48" s="211">
        <f t="shared" si="426"/>
        <v>8646</v>
      </c>
      <c r="AD48" s="211">
        <f t="shared" si="426"/>
        <v>19006</v>
      </c>
      <c r="AE48" s="211">
        <f t="shared" si="426"/>
        <v>57289</v>
      </c>
      <c r="AF48" s="211">
        <f t="shared" ref="AF48:CB48" si="427">ROUNDDOWN(AF104/1000,0)</f>
        <v>16397</v>
      </c>
      <c r="AG48" s="211">
        <f t="shared" si="427"/>
        <v>14574</v>
      </c>
      <c r="AH48" s="211">
        <f t="shared" si="427"/>
        <v>50722</v>
      </c>
      <c r="AI48" s="211">
        <f t="shared" si="427"/>
        <v>25427</v>
      </c>
      <c r="AJ48" s="211">
        <f t="shared" si="427"/>
        <v>14509</v>
      </c>
      <c r="AK48" s="211">
        <f t="shared" si="427"/>
        <v>12548</v>
      </c>
      <c r="AL48" s="211">
        <f t="shared" si="427"/>
        <v>10972</v>
      </c>
      <c r="AM48" s="211">
        <f t="shared" si="427"/>
        <v>5091</v>
      </c>
      <c r="AN48" s="211">
        <f t="shared" si="427"/>
        <v>9461</v>
      </c>
      <c r="AO48" s="211">
        <f t="shared" si="427"/>
        <v>13660</v>
      </c>
      <c r="AP48" s="211">
        <f t="shared" si="427"/>
        <v>8094</v>
      </c>
      <c r="AQ48" s="211">
        <f t="shared" si="427"/>
        <v>6001</v>
      </c>
      <c r="AR48" s="211">
        <f t="shared" si="427"/>
        <v>36224</v>
      </c>
      <c r="AS48" s="211">
        <f t="shared" si="427"/>
        <v>16000</v>
      </c>
      <c r="AT48" s="211">
        <f t="shared" si="427"/>
        <v>19963</v>
      </c>
      <c r="AU48" s="211">
        <f t="shared" si="427"/>
        <v>17208</v>
      </c>
      <c r="AV48" s="211">
        <f t="shared" si="427"/>
        <v>9081</v>
      </c>
      <c r="AW48" s="211">
        <f t="shared" si="427"/>
        <v>55453</v>
      </c>
      <c r="AX48" s="211">
        <f t="shared" si="427"/>
        <v>25380</v>
      </c>
      <c r="AY48" s="211">
        <f t="shared" si="427"/>
        <v>29224</v>
      </c>
      <c r="AZ48" s="211">
        <f t="shared" si="427"/>
        <v>21191</v>
      </c>
      <c r="BA48" s="211">
        <f t="shared" si="427"/>
        <v>32255</v>
      </c>
      <c r="BB48" s="211">
        <f t="shared" si="427"/>
        <v>24159</v>
      </c>
      <c r="BC48" s="211">
        <f t="shared" si="427"/>
        <v>14340</v>
      </c>
      <c r="BD48" s="211">
        <f t="shared" si="427"/>
        <v>62911</v>
      </c>
      <c r="BE48" s="211">
        <f t="shared" si="427"/>
        <v>14465</v>
      </c>
      <c r="BF48" s="211">
        <f t="shared" ref="BF48:BG48" si="428">ROUNDDOWN(BF104/1000,0)</f>
        <v>49520</v>
      </c>
      <c r="BG48" s="211">
        <f t="shared" si="428"/>
        <v>22775</v>
      </c>
      <c r="BH48" s="211">
        <f t="shared" ref="BH48:BK48" si="429">ROUNDDOWN(BH104/1000,0)</f>
        <v>11230</v>
      </c>
      <c r="BI48" s="211">
        <f t="shared" ref="BI48:BJ48" si="430">ROUNDDOWN(BI104/1000,0)</f>
        <v>13449</v>
      </c>
      <c r="BJ48" s="211">
        <f t="shared" si="430"/>
        <v>13644</v>
      </c>
      <c r="BK48" s="211">
        <f t="shared" si="429"/>
        <v>20990</v>
      </c>
      <c r="BL48" s="211">
        <f t="shared" ref="BL48:BM48" si="431">ROUNDDOWN(BL104/1000,0)</f>
        <v>36830</v>
      </c>
      <c r="BM48" s="211">
        <f t="shared" si="431"/>
        <v>15070</v>
      </c>
      <c r="BN48" s="211">
        <f t="shared" ref="BN48:BQ48" si="432">ROUNDDOWN(BN104/1000,0)</f>
        <v>19440</v>
      </c>
      <c r="BO48" s="211">
        <f t="shared" si="432"/>
        <v>6924</v>
      </c>
      <c r="BP48" s="211">
        <f t="shared" si="432"/>
        <v>27012</v>
      </c>
      <c r="BQ48" s="211">
        <f t="shared" si="432"/>
        <v>53269</v>
      </c>
      <c r="BR48" s="211">
        <f t="shared" ref="BR48:BT48" si="433">ROUNDDOWN(BR104/1000,0)</f>
        <v>41216</v>
      </c>
      <c r="BS48" s="211">
        <f t="shared" si="433"/>
        <v>19382</v>
      </c>
      <c r="BT48" s="211">
        <f t="shared" si="433"/>
        <v>10107</v>
      </c>
      <c r="BU48" s="211">
        <f t="shared" ref="BU48:BZ48" si="434">ROUNDDOWN(BU104/1000,0)</f>
        <v>37980</v>
      </c>
      <c r="BV48" s="211">
        <f t="shared" si="434"/>
        <v>20555</v>
      </c>
      <c r="BW48" s="211">
        <f t="shared" si="434"/>
        <v>11974</v>
      </c>
      <c r="BX48" s="211">
        <f t="shared" si="434"/>
        <v>12526</v>
      </c>
      <c r="BY48" s="211">
        <f t="shared" si="434"/>
        <v>20833</v>
      </c>
      <c r="BZ48" s="211">
        <f t="shared" si="434"/>
        <v>26474</v>
      </c>
      <c r="CA48" s="211">
        <f t="shared" ref="CA48" si="435">ROUNDDOWN(CA104/1000,0)</f>
        <v>15306</v>
      </c>
      <c r="CB48" s="211">
        <f t="shared" si="427"/>
        <v>43823</v>
      </c>
      <c r="CC48" s="211">
        <f t="shared" ref="CC48:CW48" si="436">ROUNDDOWN(CC104/1000,0)</f>
        <v>43091</v>
      </c>
      <c r="CD48" s="211">
        <f t="shared" si="436"/>
        <v>13474</v>
      </c>
      <c r="CE48" s="211">
        <f t="shared" si="436"/>
        <v>20108</v>
      </c>
      <c r="CF48" s="211">
        <f t="shared" si="436"/>
        <v>8875</v>
      </c>
      <c r="CG48" s="211">
        <f t="shared" si="436"/>
        <v>39685</v>
      </c>
      <c r="CH48" s="211">
        <f t="shared" si="436"/>
        <v>22879</v>
      </c>
      <c r="CI48" s="211">
        <f t="shared" si="436"/>
        <v>17654</v>
      </c>
      <c r="CJ48" s="211">
        <f t="shared" si="436"/>
        <v>76383</v>
      </c>
      <c r="CK48" s="211">
        <f t="shared" si="436"/>
        <v>24037</v>
      </c>
      <c r="CL48" s="211">
        <f t="shared" ref="CL48:CN48" si="437">ROUNDDOWN(CL104/1000,0)</f>
        <v>17145</v>
      </c>
      <c r="CM48" s="211">
        <f t="shared" si="437"/>
        <v>13276</v>
      </c>
      <c r="CN48" s="211">
        <f t="shared" si="437"/>
        <v>121256</v>
      </c>
      <c r="CO48" s="211">
        <f t="shared" ref="CO48:CP48" si="438">ROUNDDOWN(CO104/1000,0)</f>
        <v>24850</v>
      </c>
      <c r="CP48" s="211">
        <f t="shared" si="438"/>
        <v>72077</v>
      </c>
      <c r="CQ48" s="211">
        <f t="shared" ref="CQ48" si="439">ROUNDDOWN(CQ104/1000,0)</f>
        <v>24446</v>
      </c>
      <c r="CR48" s="211">
        <f t="shared" si="436"/>
        <v>20047</v>
      </c>
      <c r="CS48" s="211">
        <f t="shared" si="436"/>
        <v>31092</v>
      </c>
      <c r="CT48" s="212">
        <f t="shared" ref="CT48" si="440">ROUNDDOWN(CT104/1000,0)</f>
        <v>8537</v>
      </c>
      <c r="CU48" s="211">
        <f t="shared" si="436"/>
        <v>41357</v>
      </c>
      <c r="CV48" s="212">
        <f t="shared" ref="CV48" si="441">ROUNDDOWN(CV104/1000,0)</f>
        <v>11833</v>
      </c>
      <c r="CW48" s="72">
        <f t="shared" si="436"/>
        <v>2297416</v>
      </c>
      <c r="CX48" s="272"/>
      <c r="CY48" s="92"/>
      <c r="CZ48" s="93"/>
      <c r="DA48" s="93"/>
      <c r="DB48" s="93"/>
      <c r="DC48" s="93"/>
      <c r="DD48" s="93"/>
      <c r="DE48" s="93"/>
      <c r="DF48" s="93"/>
    </row>
    <row r="49" spans="1:110" s="102" customFormat="1" ht="16.5" hidden="1" customHeight="1" outlineLevel="1">
      <c r="A49" s="95"/>
      <c r="B49" s="579"/>
      <c r="C49" s="96" t="s">
        <v>32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97"/>
      <c r="CC49" s="97"/>
      <c r="CD49" s="97"/>
      <c r="CE49" s="97"/>
      <c r="CF49" s="97"/>
      <c r="CG49" s="97"/>
      <c r="CH49" s="97"/>
      <c r="CI49" s="97"/>
      <c r="CJ49" s="243"/>
      <c r="CK49" s="243"/>
      <c r="CL49" s="243"/>
      <c r="CM49" s="243"/>
      <c r="CN49" s="243"/>
      <c r="CO49" s="243"/>
      <c r="CP49" s="243"/>
      <c r="CQ49" s="243"/>
      <c r="CR49" s="97"/>
      <c r="CS49" s="97"/>
      <c r="CT49" s="98"/>
      <c r="CU49" s="97"/>
      <c r="CV49" s="98"/>
      <c r="CW49" s="99"/>
      <c r="CX49" s="276"/>
      <c r="CY49" s="100"/>
      <c r="CZ49" s="3"/>
      <c r="DA49" s="101"/>
      <c r="DB49" s="101"/>
      <c r="DC49" s="101"/>
      <c r="DD49" s="101"/>
      <c r="DE49" s="101"/>
      <c r="DF49" s="101"/>
    </row>
    <row r="50" spans="1:110" s="64" customFormat="1" ht="16.5" customHeight="1" collapsed="1">
      <c r="A50" s="103"/>
      <c r="B50" s="579"/>
      <c r="C50" s="65" t="s">
        <v>177</v>
      </c>
      <c r="D50" s="39">
        <f t="shared" ref="D50:AE50" si="442">ROUNDDOWN(D96/1000,0)</f>
        <v>6664</v>
      </c>
      <c r="E50" s="39">
        <f t="shared" si="442"/>
        <v>4902</v>
      </c>
      <c r="F50" s="39">
        <f t="shared" si="442"/>
        <v>3689</v>
      </c>
      <c r="G50" s="39">
        <f t="shared" si="442"/>
        <v>2817</v>
      </c>
      <c r="H50" s="39">
        <f t="shared" si="442"/>
        <v>3674</v>
      </c>
      <c r="I50" s="39">
        <f t="shared" si="442"/>
        <v>2644</v>
      </c>
      <c r="J50" s="39">
        <f t="shared" si="442"/>
        <v>1817</v>
      </c>
      <c r="K50" s="39">
        <f t="shared" si="442"/>
        <v>4720</v>
      </c>
      <c r="L50" s="39">
        <f t="shared" si="442"/>
        <v>3475</v>
      </c>
      <c r="M50" s="39">
        <f t="shared" si="442"/>
        <v>6425</v>
      </c>
      <c r="N50" s="39">
        <f t="shared" si="442"/>
        <v>4634</v>
      </c>
      <c r="O50" s="39">
        <f t="shared" si="442"/>
        <v>3468</v>
      </c>
      <c r="P50" s="39">
        <f t="shared" si="442"/>
        <v>2898</v>
      </c>
      <c r="Q50" s="39">
        <f t="shared" si="442"/>
        <v>4454</v>
      </c>
      <c r="R50" s="39">
        <f t="shared" si="442"/>
        <v>2713</v>
      </c>
      <c r="S50" s="39">
        <f t="shared" si="442"/>
        <v>1403</v>
      </c>
      <c r="T50" s="39">
        <f t="shared" si="442"/>
        <v>2410</v>
      </c>
      <c r="U50" s="39">
        <f t="shared" si="442"/>
        <v>4380</v>
      </c>
      <c r="V50" s="39">
        <f t="shared" si="442"/>
        <v>2027</v>
      </c>
      <c r="W50" s="39">
        <f t="shared" si="442"/>
        <v>1272</v>
      </c>
      <c r="X50" s="39">
        <f t="shared" si="442"/>
        <v>5439</v>
      </c>
      <c r="Y50" s="39">
        <f t="shared" si="442"/>
        <v>2425</v>
      </c>
      <c r="Z50" s="39">
        <f t="shared" si="442"/>
        <v>1720</v>
      </c>
      <c r="AA50" s="39">
        <f t="shared" si="442"/>
        <v>1291</v>
      </c>
      <c r="AB50" s="39">
        <f t="shared" si="442"/>
        <v>6703</v>
      </c>
      <c r="AC50" s="39">
        <f t="shared" si="442"/>
        <v>1557</v>
      </c>
      <c r="AD50" s="71">
        <f t="shared" si="442"/>
        <v>2958</v>
      </c>
      <c r="AE50" s="39">
        <f t="shared" si="442"/>
        <v>8127</v>
      </c>
      <c r="AF50" s="39">
        <f t="shared" ref="AF50:CB50" si="443">ROUNDDOWN(AF96/1000,0)</f>
        <v>2708</v>
      </c>
      <c r="AG50" s="39">
        <f t="shared" si="443"/>
        <v>1973</v>
      </c>
      <c r="AH50" s="39">
        <f t="shared" si="443"/>
        <v>7743</v>
      </c>
      <c r="AI50" s="39">
        <f t="shared" si="443"/>
        <v>5662</v>
      </c>
      <c r="AJ50" s="39">
        <f t="shared" si="443"/>
        <v>3332</v>
      </c>
      <c r="AK50" s="39">
        <f t="shared" si="443"/>
        <v>2365</v>
      </c>
      <c r="AL50" s="39">
        <f t="shared" si="443"/>
        <v>2318</v>
      </c>
      <c r="AM50" s="39">
        <f t="shared" si="443"/>
        <v>948</v>
      </c>
      <c r="AN50" s="39">
        <f t="shared" si="443"/>
        <v>1983</v>
      </c>
      <c r="AO50" s="39">
        <f t="shared" si="443"/>
        <v>2298</v>
      </c>
      <c r="AP50" s="39">
        <f t="shared" si="443"/>
        <v>1519</v>
      </c>
      <c r="AQ50" s="39">
        <f t="shared" si="443"/>
        <v>1738</v>
      </c>
      <c r="AR50" s="39">
        <f t="shared" si="443"/>
        <v>7009</v>
      </c>
      <c r="AS50" s="39">
        <f t="shared" si="443"/>
        <v>2128</v>
      </c>
      <c r="AT50" s="39">
        <f t="shared" si="443"/>
        <v>4152</v>
      </c>
      <c r="AU50" s="39">
        <f t="shared" si="443"/>
        <v>3111</v>
      </c>
      <c r="AV50" s="39">
        <f t="shared" si="443"/>
        <v>1997</v>
      </c>
      <c r="AW50" s="39">
        <f t="shared" si="443"/>
        <v>8029</v>
      </c>
      <c r="AX50" s="71">
        <f t="shared" si="443"/>
        <v>3428</v>
      </c>
      <c r="AY50" s="39">
        <f t="shared" si="443"/>
        <v>4789</v>
      </c>
      <c r="AZ50" s="236">
        <f t="shared" si="443"/>
        <v>5192</v>
      </c>
      <c r="BA50" s="236">
        <f t="shared" si="443"/>
        <v>2042</v>
      </c>
      <c r="BB50" s="236">
        <f t="shared" si="443"/>
        <v>3870</v>
      </c>
      <c r="BC50" s="236">
        <f t="shared" si="443"/>
        <v>3035</v>
      </c>
      <c r="BD50" s="236">
        <f t="shared" si="443"/>
        <v>9730</v>
      </c>
      <c r="BE50" s="236">
        <f t="shared" si="443"/>
        <v>2138</v>
      </c>
      <c r="BF50" s="236">
        <f t="shared" ref="BF50:BG50" si="444">ROUNDDOWN(BF96/1000,0)</f>
        <v>9889</v>
      </c>
      <c r="BG50" s="236">
        <f t="shared" si="444"/>
        <v>4457</v>
      </c>
      <c r="BH50" s="236">
        <f t="shared" ref="BH50:BK50" si="445">ROUNDDOWN(BH96/1000,0)</f>
        <v>2598</v>
      </c>
      <c r="BI50" s="236">
        <f t="shared" ref="BI50:BJ50" si="446">ROUNDDOWN(BI96/1000,0)</f>
        <v>4172</v>
      </c>
      <c r="BJ50" s="236">
        <f t="shared" si="446"/>
        <v>3539</v>
      </c>
      <c r="BK50" s="236">
        <f t="shared" si="445"/>
        <v>3113</v>
      </c>
      <c r="BL50" s="236">
        <f t="shared" ref="BL50:BM50" si="447">ROUNDDOWN(BL96/1000,0)</f>
        <v>6727</v>
      </c>
      <c r="BM50" s="236">
        <f t="shared" si="447"/>
        <v>4663</v>
      </c>
      <c r="BN50" s="236">
        <f t="shared" ref="BN50:BQ50" si="448">ROUNDDOWN(BN96/1000,0)</f>
        <v>3468</v>
      </c>
      <c r="BO50" s="236">
        <f t="shared" si="448"/>
        <v>2967</v>
      </c>
      <c r="BP50" s="236">
        <f t="shared" si="448"/>
        <v>23</v>
      </c>
      <c r="BQ50" s="236">
        <f t="shared" si="448"/>
        <v>15643</v>
      </c>
      <c r="BR50" s="236">
        <f t="shared" ref="BR50:BT50" si="449">ROUNDDOWN(BR96/1000,0)</f>
        <v>2537</v>
      </c>
      <c r="BS50" s="236">
        <f t="shared" si="449"/>
        <v>4925</v>
      </c>
      <c r="BT50" s="236">
        <f t="shared" si="449"/>
        <v>2559</v>
      </c>
      <c r="BU50" s="236">
        <f t="shared" ref="BU50:BZ50" si="450">ROUNDDOWN(BU96/1000,0)</f>
        <v>10032</v>
      </c>
      <c r="BV50" s="236">
        <f t="shared" si="450"/>
        <v>4014</v>
      </c>
      <c r="BW50" s="236">
        <f t="shared" si="450"/>
        <v>1612</v>
      </c>
      <c r="BX50" s="236">
        <f t="shared" si="450"/>
        <v>1870</v>
      </c>
      <c r="BY50" s="236">
        <f t="shared" si="450"/>
        <v>4367</v>
      </c>
      <c r="BZ50" s="236">
        <f t="shared" si="450"/>
        <v>3793</v>
      </c>
      <c r="CA50" s="236">
        <f t="shared" ref="CA50" si="451">ROUNDDOWN(CA96/1000,0)</f>
        <v>3805</v>
      </c>
      <c r="CB50" s="39">
        <f t="shared" si="443"/>
        <v>9534</v>
      </c>
      <c r="CC50" s="39">
        <f t="shared" ref="CC50:CW50" si="452">ROUNDDOWN(CC96/1000,0)</f>
        <v>6923</v>
      </c>
      <c r="CD50" s="39">
        <f t="shared" si="452"/>
        <v>3137</v>
      </c>
      <c r="CE50" s="39">
        <f t="shared" si="452"/>
        <v>5510</v>
      </c>
      <c r="CF50" s="39">
        <f t="shared" si="452"/>
        <v>2513</v>
      </c>
      <c r="CG50" s="39">
        <f t="shared" si="452"/>
        <v>6375</v>
      </c>
      <c r="CH50" s="39">
        <f t="shared" si="452"/>
        <v>5789</v>
      </c>
      <c r="CI50" s="39">
        <f t="shared" si="452"/>
        <v>3055</v>
      </c>
      <c r="CJ50" s="236">
        <f t="shared" si="452"/>
        <v>10375</v>
      </c>
      <c r="CK50" s="236">
        <f t="shared" si="452"/>
        <v>4431</v>
      </c>
      <c r="CL50" s="236">
        <f t="shared" ref="CL50:CN50" si="453">ROUNDDOWN(CL96/1000,0)</f>
        <v>4501</v>
      </c>
      <c r="CM50" s="236">
        <f t="shared" si="453"/>
        <v>2081</v>
      </c>
      <c r="CN50" s="236">
        <f t="shared" si="453"/>
        <v>21670</v>
      </c>
      <c r="CO50" s="236">
        <f t="shared" ref="CO50:CP50" si="454">ROUNDDOWN(CO96/1000,0)</f>
        <v>3615</v>
      </c>
      <c r="CP50" s="236">
        <f t="shared" si="454"/>
        <v>10493</v>
      </c>
      <c r="CQ50" s="236">
        <f t="shared" ref="CQ50" si="455">ROUNDDOWN(CQ96/1000,0)</f>
        <v>4426</v>
      </c>
      <c r="CR50" s="39">
        <f t="shared" si="452"/>
        <v>4531</v>
      </c>
      <c r="CS50" s="39">
        <f t="shared" si="452"/>
        <v>7680</v>
      </c>
      <c r="CT50" s="40">
        <f t="shared" ref="CT50" si="456">ROUNDDOWN(CT96/1000,0)</f>
        <v>2490</v>
      </c>
      <c r="CU50" s="39">
        <f t="shared" si="452"/>
        <v>9873</v>
      </c>
      <c r="CV50" s="40">
        <f t="shared" ref="CV50" si="457">ROUNDDOWN(CV96/1000,0)</f>
        <v>0</v>
      </c>
      <c r="CW50" s="72">
        <f t="shared" si="452"/>
        <v>425766</v>
      </c>
      <c r="CX50" s="272"/>
      <c r="CY50" s="67"/>
      <c r="CZ50" s="25">
        <v>81150</v>
      </c>
      <c r="DA50" s="25"/>
      <c r="DB50" s="25"/>
      <c r="DC50" s="25"/>
      <c r="DD50" s="25"/>
      <c r="DE50" s="25"/>
      <c r="DF50" s="25"/>
    </row>
    <row r="51" spans="1:110" s="111" customFormat="1" ht="16.5" customHeight="1">
      <c r="A51" s="104"/>
      <c r="B51" s="579"/>
      <c r="C51" s="105" t="s">
        <v>31</v>
      </c>
      <c r="D51" s="106">
        <f t="shared" ref="D51:AN51" si="458">D96/D74</f>
        <v>3.4714671559792833E-2</v>
      </c>
      <c r="E51" s="106">
        <f t="shared" si="458"/>
        <v>3.5743036253400966E-2</v>
      </c>
      <c r="F51" s="106">
        <f t="shared" si="458"/>
        <v>3.488948683849933E-2</v>
      </c>
      <c r="G51" s="106">
        <f t="shared" si="458"/>
        <v>3.2370012016036363E-2</v>
      </c>
      <c r="H51" s="106">
        <f t="shared" si="458"/>
        <v>3.5713426845253179E-2</v>
      </c>
      <c r="I51" s="106">
        <f t="shared" si="458"/>
        <v>3.5659615024807613E-2</v>
      </c>
      <c r="J51" s="106">
        <f t="shared" si="458"/>
        <v>3.5068003659974117E-2</v>
      </c>
      <c r="K51" s="106">
        <f t="shared" si="458"/>
        <v>3.4697411475051163E-2</v>
      </c>
      <c r="L51" s="106">
        <f t="shared" si="458"/>
        <v>3.3805329937770884E-2</v>
      </c>
      <c r="M51" s="106">
        <f t="shared" si="458"/>
        <v>3.4934105826338747E-2</v>
      </c>
      <c r="N51" s="106">
        <f t="shared" si="458"/>
        <v>3.5382907290420207E-2</v>
      </c>
      <c r="O51" s="106">
        <f t="shared" si="458"/>
        <v>3.5628080738938417E-2</v>
      </c>
      <c r="P51" s="106">
        <f t="shared" si="458"/>
        <v>3.506698896006992E-2</v>
      </c>
      <c r="Q51" s="106">
        <f t="shared" si="458"/>
        <v>3.5578167851761863E-2</v>
      </c>
      <c r="R51" s="106">
        <f t="shared" si="458"/>
        <v>3.4228006411650413E-2</v>
      </c>
      <c r="S51" s="106">
        <f t="shared" si="458"/>
        <v>3.1806905008555264E-2</v>
      </c>
      <c r="T51" s="106">
        <f t="shared" si="458"/>
        <v>3.4581998239720767E-2</v>
      </c>
      <c r="U51" s="106">
        <f t="shared" si="458"/>
        <v>3.3831357979278998E-2</v>
      </c>
      <c r="V51" s="106">
        <f t="shared" si="458"/>
        <v>3.2723734132452935E-2</v>
      </c>
      <c r="W51" s="106">
        <f t="shared" si="458"/>
        <v>3.2150204338482341E-2</v>
      </c>
      <c r="X51" s="106">
        <f t="shared" si="458"/>
        <v>3.5099773844455583E-2</v>
      </c>
      <c r="Y51" s="106">
        <f t="shared" si="458"/>
        <v>3.6148504403603537E-2</v>
      </c>
      <c r="Z51" s="106">
        <f t="shared" si="458"/>
        <v>3.3662555884491172E-2</v>
      </c>
      <c r="AA51" s="106">
        <f t="shared" si="458"/>
        <v>3.2258787050689214E-2</v>
      </c>
      <c r="AB51" s="106">
        <f t="shared" si="458"/>
        <v>3.5848391262844628E-2</v>
      </c>
      <c r="AC51" s="106">
        <f t="shared" si="458"/>
        <v>3.4006924476806429E-2</v>
      </c>
      <c r="AD51" s="107">
        <f t="shared" si="458"/>
        <v>3.5104917174374049E-2</v>
      </c>
      <c r="AE51" s="106">
        <f t="shared" si="458"/>
        <v>3.476423589785603E-2</v>
      </c>
      <c r="AF51" s="106">
        <f t="shared" si="458"/>
        <v>3.4485324581311823E-2</v>
      </c>
      <c r="AG51" s="106">
        <f t="shared" si="458"/>
        <v>3.347340882016836E-2</v>
      </c>
      <c r="AH51" s="106">
        <f t="shared" si="458"/>
        <v>3.333229903044263E-2</v>
      </c>
      <c r="AI51" s="106">
        <f t="shared" si="458"/>
        <v>3.4546972442590147E-2</v>
      </c>
      <c r="AJ51" s="106">
        <f t="shared" si="458"/>
        <v>3.1579680113553249E-2</v>
      </c>
      <c r="AK51" s="106">
        <f t="shared" si="458"/>
        <v>3.381353020080733E-2</v>
      </c>
      <c r="AL51" s="106">
        <f t="shared" si="458"/>
        <v>3.4761061476735272E-2</v>
      </c>
      <c r="AM51" s="106">
        <f t="shared" si="458"/>
        <v>3.3491527943177113E-2</v>
      </c>
      <c r="AN51" s="106">
        <f t="shared" si="458"/>
        <v>3.4847367331131397E-2</v>
      </c>
      <c r="AO51" s="106">
        <f>IF(ISERROR(AO96/AO74),0,AO96/AO74)</f>
        <v>3.4974654750632037E-2</v>
      </c>
      <c r="AP51" s="106">
        <f t="shared" ref="AP51:CW51" si="459">AP96/AP74</f>
        <v>3.5023131568671026E-2</v>
      </c>
      <c r="AQ51" s="106">
        <f t="shared" si="459"/>
        <v>3.5297933483012564E-2</v>
      </c>
      <c r="AR51" s="106">
        <f t="shared" si="459"/>
        <v>3.2514114184346181E-2</v>
      </c>
      <c r="AS51" s="106">
        <f t="shared" si="459"/>
        <v>3.4561694187490173E-2</v>
      </c>
      <c r="AT51" s="106">
        <f t="shared" si="459"/>
        <v>3.2355832556443496E-2</v>
      </c>
      <c r="AU51" s="106">
        <f t="shared" si="459"/>
        <v>3.4105813887395107E-2</v>
      </c>
      <c r="AV51" s="106">
        <f t="shared" si="459"/>
        <v>3.4843993260009698E-2</v>
      </c>
      <c r="AW51" s="106">
        <f t="shared" si="459"/>
        <v>3.4083343233978734E-2</v>
      </c>
      <c r="AX51" s="107">
        <f t="shared" si="459"/>
        <v>3.2548452896763613E-2</v>
      </c>
      <c r="AY51" s="106">
        <f t="shared" si="459"/>
        <v>3.5553346593293324E-2</v>
      </c>
      <c r="AZ51" s="244">
        <f t="shared" si="459"/>
        <v>3.4866517093058297E-2</v>
      </c>
      <c r="BA51" s="244">
        <f t="shared" si="459"/>
        <v>2.5989313679595338E-2</v>
      </c>
      <c r="BB51" s="244">
        <f t="shared" si="459"/>
        <v>3.4840955344980232E-2</v>
      </c>
      <c r="BC51" s="244">
        <f t="shared" si="459"/>
        <v>3.4890224005963345E-2</v>
      </c>
      <c r="BD51" s="244">
        <f t="shared" si="459"/>
        <v>3.4738397596319796E-2</v>
      </c>
      <c r="BE51" s="244">
        <f t="shared" si="459"/>
        <v>3.3306811605732733E-2</v>
      </c>
      <c r="BF51" s="244">
        <f t="shared" ref="BF51:BG51" si="460">BF96/BF74</f>
        <v>3.4230711082286716E-2</v>
      </c>
      <c r="BG51" s="244">
        <f t="shared" si="460"/>
        <v>3.5360533103084277E-2</v>
      </c>
      <c r="BH51" s="244">
        <f t="shared" ref="BH51:BK51" si="461">BH96/BH74</f>
        <v>3.4283124139758814E-2</v>
      </c>
      <c r="BI51" s="244">
        <f t="shared" ref="BI51:BJ51" si="462">BI96/BI74</f>
        <v>3.57689357447495E-2</v>
      </c>
      <c r="BJ51" s="244">
        <f t="shared" si="462"/>
        <v>3.5588110478374062E-2</v>
      </c>
      <c r="BK51" s="244">
        <f t="shared" si="461"/>
        <v>3.3464038373924636E-2</v>
      </c>
      <c r="BL51" s="244">
        <f t="shared" ref="BL51:BM51" si="463">BL96/BL74</f>
        <v>3.3771921443072506E-2</v>
      </c>
      <c r="BM51" s="244">
        <f t="shared" si="463"/>
        <v>3.5725793842539544E-2</v>
      </c>
      <c r="BN51" s="244">
        <f t="shared" ref="BN51:BQ51" si="464">BN96/BN74</f>
        <v>3.4307030320640773E-2</v>
      </c>
      <c r="BO51" s="244">
        <f t="shared" si="464"/>
        <v>3.6488537923991565E-2</v>
      </c>
      <c r="BP51" s="244">
        <f t="shared" si="464"/>
        <v>1.9999826292384656E-2</v>
      </c>
      <c r="BQ51" s="244">
        <f t="shared" si="464"/>
        <v>3.6417533011510052E-2</v>
      </c>
      <c r="BR51" s="244">
        <f t="shared" ref="BR51:BT51" si="465">BR96/BR74</f>
        <v>1.0759435580826758E-2</v>
      </c>
      <c r="BS51" s="244">
        <f t="shared" si="465"/>
        <v>3.5652653190736128E-2</v>
      </c>
      <c r="BT51" s="244">
        <f t="shared" si="465"/>
        <v>3.5694682529439276E-2</v>
      </c>
      <c r="BU51" s="244">
        <f t="shared" ref="BU51:BZ51" si="466">BU96/BU74</f>
        <v>3.5249389340074939E-2</v>
      </c>
      <c r="BV51" s="244">
        <f t="shared" si="466"/>
        <v>3.3719212662690859E-2</v>
      </c>
      <c r="BW51" s="244">
        <f t="shared" si="466"/>
        <v>2.0380190490726969E-2</v>
      </c>
      <c r="BX51" s="244">
        <f t="shared" si="466"/>
        <v>3.7419396519221729E-2</v>
      </c>
      <c r="BY51" s="244">
        <f t="shared" si="466"/>
        <v>3.6301716362944755E-2</v>
      </c>
      <c r="BZ51" s="244">
        <f t="shared" si="466"/>
        <v>3.4954778859266428E-2</v>
      </c>
      <c r="CA51" s="244">
        <f t="shared" ref="CA51" si="467">CA96/CA74</f>
        <v>3.705231743128351E-2</v>
      </c>
      <c r="CB51" s="106">
        <f t="shared" si="459"/>
        <v>3.3114201832945424E-2</v>
      </c>
      <c r="CC51" s="106">
        <f t="shared" si="459"/>
        <v>3.3344131463588535E-2</v>
      </c>
      <c r="CD51" s="106">
        <f t="shared" si="459"/>
        <v>3.3734730060939015E-2</v>
      </c>
      <c r="CE51" s="106">
        <f t="shared" si="459"/>
        <v>3.3433505506486723E-2</v>
      </c>
      <c r="CF51" s="106">
        <f t="shared" si="459"/>
        <v>3.3146765806615006E-2</v>
      </c>
      <c r="CG51" s="106">
        <f t="shared" si="459"/>
        <v>3.4592212921466234E-2</v>
      </c>
      <c r="CH51" s="106">
        <f t="shared" si="459"/>
        <v>3.0861456942301371E-2</v>
      </c>
      <c r="CI51" s="106">
        <f t="shared" si="459"/>
        <v>3.2786098508621457E-2</v>
      </c>
      <c r="CJ51" s="244">
        <f t="shared" si="459"/>
        <v>3.2925923457260489E-2</v>
      </c>
      <c r="CK51" s="244">
        <f t="shared" si="459"/>
        <v>3.4702851020851529E-2</v>
      </c>
      <c r="CL51" s="244">
        <f t="shared" ref="CL51:CN51" si="468">CL96/CL74</f>
        <v>3.4724847393331308E-2</v>
      </c>
      <c r="CM51" s="244">
        <f t="shared" si="468"/>
        <v>3.3390480329225203E-2</v>
      </c>
      <c r="CN51" s="244">
        <f t="shared" si="468"/>
        <v>3.0048466815793467E-2</v>
      </c>
      <c r="CO51" s="244">
        <f t="shared" ref="CO51:CP51" si="469">CO96/CO74</f>
        <v>3.3526375525997798E-2</v>
      </c>
      <c r="CP51" s="244">
        <f t="shared" si="469"/>
        <v>3.3386403584930141E-2</v>
      </c>
      <c r="CQ51" s="244">
        <f t="shared" ref="CQ51" si="470">CQ96/CQ74</f>
        <v>3.5115579968016251E-2</v>
      </c>
      <c r="CR51" s="106">
        <f t="shared" si="459"/>
        <v>3.0589203602336093E-2</v>
      </c>
      <c r="CS51" s="106">
        <f t="shared" si="459"/>
        <v>3.5043200622038188E-2</v>
      </c>
      <c r="CT51" s="106">
        <f t="shared" ref="CT51" si="471">CT96/CT74</f>
        <v>3.6575186471885596E-2</v>
      </c>
      <c r="CU51" s="106">
        <f t="shared" si="459"/>
        <v>3.5649646539676325E-2</v>
      </c>
      <c r="CV51" s="320">
        <f t="shared" ref="CV51" si="472">CV96/CV74</f>
        <v>0</v>
      </c>
      <c r="CW51" s="108">
        <f t="shared" si="459"/>
        <v>3.3396245742849426E-2</v>
      </c>
      <c r="CX51" s="277"/>
      <c r="CY51" s="109"/>
      <c r="CZ51" s="110"/>
      <c r="DA51" s="110"/>
      <c r="DB51" s="110"/>
      <c r="DC51" s="110"/>
      <c r="DD51" s="110"/>
      <c r="DE51" s="110"/>
      <c r="DF51" s="110"/>
    </row>
    <row r="52" spans="1:110" s="102" customFormat="1" ht="16.5" customHeight="1">
      <c r="A52" s="95"/>
      <c r="B52" s="579"/>
      <c r="C52" s="112" t="s">
        <v>22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113"/>
      <c r="CC52" s="113"/>
      <c r="CD52" s="113"/>
      <c r="CE52" s="113"/>
      <c r="CF52" s="113"/>
      <c r="CG52" s="113"/>
      <c r="CH52" s="113"/>
      <c r="CI52" s="113"/>
      <c r="CJ52" s="245"/>
      <c r="CK52" s="245"/>
      <c r="CL52" s="245"/>
      <c r="CM52" s="245"/>
      <c r="CN52" s="245"/>
      <c r="CO52" s="245"/>
      <c r="CP52" s="245"/>
      <c r="CQ52" s="245"/>
      <c r="CR52" s="113"/>
      <c r="CS52" s="113"/>
      <c r="CT52" s="114"/>
      <c r="CU52" s="113"/>
      <c r="CV52" s="114"/>
      <c r="CW52" s="45"/>
      <c r="CX52" s="278"/>
      <c r="CY52" s="100"/>
      <c r="CZ52" s="3"/>
      <c r="DA52" s="101"/>
      <c r="DB52" s="101"/>
      <c r="DC52" s="101"/>
      <c r="DD52" s="101"/>
      <c r="DE52" s="101"/>
      <c r="DF52" s="101"/>
    </row>
    <row r="53" spans="1:110" s="64" customFormat="1" ht="16.5" customHeight="1">
      <c r="A53" s="103"/>
      <c r="B53" s="579"/>
      <c r="C53" s="65" t="s">
        <v>21</v>
      </c>
      <c r="D53" s="39">
        <f t="shared" ref="D53:AE53" si="473">ROUNDDOWN(D97/1000,0)</f>
        <v>318440</v>
      </c>
      <c r="E53" s="39">
        <f t="shared" si="473"/>
        <v>159300</v>
      </c>
      <c r="F53" s="39">
        <f t="shared" si="473"/>
        <v>141890</v>
      </c>
      <c r="G53" s="39">
        <f t="shared" si="473"/>
        <v>164530</v>
      </c>
      <c r="H53" s="39">
        <f>ROUNDDOWN(H97/1000,0)</f>
        <v>204340</v>
      </c>
      <c r="I53" s="39">
        <f t="shared" si="473"/>
        <v>97670</v>
      </c>
      <c r="J53" s="39">
        <f t="shared" si="473"/>
        <v>79020</v>
      </c>
      <c r="K53" s="39">
        <f t="shared" si="473"/>
        <v>161000</v>
      </c>
      <c r="L53" s="39">
        <f t="shared" si="473"/>
        <v>180238</v>
      </c>
      <c r="M53" s="39">
        <f t="shared" si="473"/>
        <v>309328</v>
      </c>
      <c r="N53" s="39">
        <f t="shared" si="473"/>
        <v>232159</v>
      </c>
      <c r="O53" s="39">
        <f t="shared" si="473"/>
        <v>163222</v>
      </c>
      <c r="P53" s="39">
        <f t="shared" si="473"/>
        <v>198294</v>
      </c>
      <c r="Q53" s="39">
        <f t="shared" si="473"/>
        <v>133340</v>
      </c>
      <c r="R53" s="39">
        <f t="shared" si="473"/>
        <v>111671</v>
      </c>
      <c r="S53" s="39">
        <f t="shared" si="473"/>
        <v>127183</v>
      </c>
      <c r="T53" s="39">
        <f t="shared" si="473"/>
        <v>133761</v>
      </c>
      <c r="U53" s="39">
        <f t="shared" si="473"/>
        <v>93342</v>
      </c>
      <c r="V53" s="39">
        <f t="shared" si="473"/>
        <v>133200</v>
      </c>
      <c r="W53" s="39">
        <f t="shared" si="473"/>
        <v>113920</v>
      </c>
      <c r="X53" s="39">
        <f t="shared" si="473"/>
        <v>169180</v>
      </c>
      <c r="Y53" s="39">
        <f t="shared" si="473"/>
        <v>55430</v>
      </c>
      <c r="Z53" s="39">
        <f t="shared" si="473"/>
        <v>147990</v>
      </c>
      <c r="AA53" s="39">
        <f t="shared" si="473"/>
        <v>100380</v>
      </c>
      <c r="AB53" s="39">
        <f t="shared" si="473"/>
        <v>249810</v>
      </c>
      <c r="AC53" s="39">
        <f t="shared" si="473"/>
        <v>74560</v>
      </c>
      <c r="AD53" s="39">
        <f t="shared" si="473"/>
        <v>75680</v>
      </c>
      <c r="AE53" s="39">
        <f t="shared" si="473"/>
        <v>286720</v>
      </c>
      <c r="AF53" s="39">
        <f t="shared" ref="AF53:CB53" si="474">ROUNDDOWN(AF97/1000,0)</f>
        <v>143300</v>
      </c>
      <c r="AG53" s="39">
        <f t="shared" si="474"/>
        <v>80070</v>
      </c>
      <c r="AH53" s="39">
        <f t="shared" si="474"/>
        <v>328200</v>
      </c>
      <c r="AI53" s="39">
        <f t="shared" si="474"/>
        <v>204910</v>
      </c>
      <c r="AJ53" s="39">
        <f t="shared" si="474"/>
        <v>157210</v>
      </c>
      <c r="AK53" s="39">
        <f t="shared" si="474"/>
        <v>120300</v>
      </c>
      <c r="AL53" s="39">
        <f t="shared" si="474"/>
        <v>98820</v>
      </c>
      <c r="AM53" s="39">
        <f t="shared" si="474"/>
        <v>51480</v>
      </c>
      <c r="AN53" s="39">
        <f t="shared" si="474"/>
        <v>92540</v>
      </c>
      <c r="AO53" s="39">
        <f t="shared" si="474"/>
        <v>93860</v>
      </c>
      <c r="AP53" s="39">
        <f t="shared" si="474"/>
        <v>61480</v>
      </c>
      <c r="AQ53" s="39">
        <f t="shared" si="474"/>
        <v>26050</v>
      </c>
      <c r="AR53" s="39">
        <f t="shared" si="474"/>
        <v>114460</v>
      </c>
      <c r="AS53" s="39">
        <f t="shared" si="474"/>
        <v>75220</v>
      </c>
      <c r="AT53" s="39">
        <f t="shared" si="474"/>
        <v>297050</v>
      </c>
      <c r="AU53" s="39">
        <f t="shared" si="474"/>
        <v>140280</v>
      </c>
      <c r="AV53" s="39">
        <f t="shared" si="474"/>
        <v>75950</v>
      </c>
      <c r="AW53" s="39">
        <f t="shared" si="474"/>
        <v>347300</v>
      </c>
      <c r="AX53" s="39">
        <f t="shared" si="474"/>
        <v>103230</v>
      </c>
      <c r="AY53" s="39">
        <f t="shared" si="474"/>
        <v>172940</v>
      </c>
      <c r="AZ53" s="236">
        <f t="shared" si="474"/>
        <v>204780</v>
      </c>
      <c r="BA53" s="236">
        <f t="shared" si="474"/>
        <v>216520</v>
      </c>
      <c r="BB53" s="236">
        <f t="shared" si="474"/>
        <v>169820</v>
      </c>
      <c r="BC53" s="236">
        <f>ROUNDDOWN(BC97/1000,0)</f>
        <v>151090</v>
      </c>
      <c r="BD53" s="236">
        <f t="shared" si="474"/>
        <v>549760</v>
      </c>
      <c r="BE53" s="236">
        <f t="shared" si="474"/>
        <v>121540</v>
      </c>
      <c r="BF53" s="236">
        <f t="shared" ref="BF53:BG53" si="475">ROUNDDOWN(BF97/1000,0)</f>
        <v>442330</v>
      </c>
      <c r="BG53" s="236">
        <f t="shared" si="475"/>
        <v>204470</v>
      </c>
      <c r="BH53" s="236">
        <f t="shared" ref="BH53:BK53" si="476">ROUNDDOWN(BH97/1000,0)</f>
        <v>173340</v>
      </c>
      <c r="BI53" s="236">
        <f t="shared" ref="BI53:BJ53" si="477">ROUNDDOWN(BI97/1000,0)</f>
        <v>210300</v>
      </c>
      <c r="BJ53" s="236">
        <f t="shared" si="477"/>
        <v>337220</v>
      </c>
      <c r="BK53" s="236">
        <f t="shared" si="476"/>
        <v>214340</v>
      </c>
      <c r="BL53" s="236">
        <f t="shared" ref="BL53:BM53" si="478">ROUNDDOWN(BL97/1000,0)</f>
        <v>551213</v>
      </c>
      <c r="BM53" s="236">
        <f t="shared" si="478"/>
        <v>72362</v>
      </c>
      <c r="BN53" s="236">
        <f t="shared" ref="BN53:BQ53" si="479">ROUNDDOWN(BN97/1000,0)</f>
        <v>180220</v>
      </c>
      <c r="BO53" s="236">
        <f t="shared" si="479"/>
        <v>117070</v>
      </c>
      <c r="BP53" s="236">
        <f t="shared" si="479"/>
        <v>384169</v>
      </c>
      <c r="BQ53" s="236">
        <f t="shared" si="479"/>
        <v>140030</v>
      </c>
      <c r="BR53" s="236">
        <f t="shared" ref="BR53:BT53" si="480">ROUNDDOWN(BR97/1000,0)</f>
        <v>708370</v>
      </c>
      <c r="BS53" s="236">
        <f t="shared" si="480"/>
        <v>213711</v>
      </c>
      <c r="BT53" s="236">
        <f t="shared" si="480"/>
        <v>187542</v>
      </c>
      <c r="BU53" s="236">
        <f t="shared" ref="BU53:BZ53" si="481">ROUNDDOWN(BU97/1000,0)</f>
        <v>647152</v>
      </c>
      <c r="BV53" s="236">
        <f t="shared" si="481"/>
        <v>213177</v>
      </c>
      <c r="BW53" s="236">
        <f t="shared" si="481"/>
        <v>170738</v>
      </c>
      <c r="BX53" s="236">
        <f t="shared" si="481"/>
        <v>25599</v>
      </c>
      <c r="BY53" s="236">
        <f t="shared" si="481"/>
        <v>242059</v>
      </c>
      <c r="BZ53" s="236">
        <f t="shared" si="481"/>
        <v>288245</v>
      </c>
      <c r="CA53" s="236">
        <f t="shared" ref="CA53" si="482">ROUNDDOWN(CA97/1000,0)</f>
        <v>169148</v>
      </c>
      <c r="CB53" s="39">
        <f t="shared" si="474"/>
        <v>856430</v>
      </c>
      <c r="CC53" s="39">
        <f t="shared" ref="CC53:CW53" si="483">ROUNDDOWN(CC97/1000,0)</f>
        <v>262560</v>
      </c>
      <c r="CD53" s="39">
        <f t="shared" si="483"/>
        <v>223960</v>
      </c>
      <c r="CE53" s="39">
        <f t="shared" si="483"/>
        <v>185690</v>
      </c>
      <c r="CF53" s="39">
        <f t="shared" si="483"/>
        <v>136270</v>
      </c>
      <c r="CG53" s="39">
        <f t="shared" si="483"/>
        <v>95450</v>
      </c>
      <c r="CH53" s="39">
        <f t="shared" si="483"/>
        <v>170520</v>
      </c>
      <c r="CI53" s="39">
        <f t="shared" si="483"/>
        <v>202570</v>
      </c>
      <c r="CJ53" s="236">
        <f t="shared" si="483"/>
        <v>737870</v>
      </c>
      <c r="CK53" s="236">
        <f t="shared" si="483"/>
        <v>107610</v>
      </c>
      <c r="CL53" s="236">
        <f t="shared" ref="CL53:CN53" si="484">ROUNDDOWN(CL97/1000,0)</f>
        <v>312190</v>
      </c>
      <c r="CM53" s="236">
        <f t="shared" si="484"/>
        <v>195898</v>
      </c>
      <c r="CN53" s="236">
        <f t="shared" si="484"/>
        <v>1489569</v>
      </c>
      <c r="CO53" s="236">
        <f t="shared" ref="CO53:CP53" si="485">ROUNDDOWN(CO97/1000,0)</f>
        <v>111951</v>
      </c>
      <c r="CP53" s="236">
        <f t="shared" si="485"/>
        <v>580570</v>
      </c>
      <c r="CQ53" s="236">
        <f t="shared" ref="CQ53" si="486">ROUNDDOWN(CQ97/1000,0)</f>
        <v>274671</v>
      </c>
      <c r="CR53" s="39">
        <f t="shared" si="483"/>
        <v>334719</v>
      </c>
      <c r="CS53" s="39">
        <f t="shared" si="483"/>
        <v>141540</v>
      </c>
      <c r="CT53" s="40">
        <f t="shared" ref="CT53" si="487">ROUNDDOWN(CT97/1000,0)</f>
        <v>47520</v>
      </c>
      <c r="CU53" s="39">
        <f t="shared" si="483"/>
        <v>161290</v>
      </c>
      <c r="CV53" s="40">
        <f t="shared" ref="CV53" si="488">ROUNDDOWN(CV97/1000,0)</f>
        <v>0</v>
      </c>
      <c r="CW53" s="66">
        <f t="shared" si="483"/>
        <v>21135411</v>
      </c>
      <c r="CX53" s="272"/>
      <c r="CY53" s="67"/>
      <c r="CZ53" s="25"/>
      <c r="DA53" s="25"/>
      <c r="DB53" s="25"/>
      <c r="DC53" s="25"/>
      <c r="DD53" s="25"/>
      <c r="DE53" s="25"/>
      <c r="DF53" s="25"/>
    </row>
    <row r="54" spans="1:110" s="64" customFormat="1" ht="16.5" customHeight="1" thickBot="1">
      <c r="A54" s="103"/>
      <c r="B54" s="580"/>
      <c r="C54" s="228" t="s">
        <v>28</v>
      </c>
      <c r="D54" s="229">
        <f t="shared" ref="D54:AE54" si="489">ROUNDDOWN(D98/1000,0)</f>
        <v>26536</v>
      </c>
      <c r="E54" s="229">
        <f t="shared" si="489"/>
        <v>13275</v>
      </c>
      <c r="F54" s="229">
        <f t="shared" si="489"/>
        <v>11824</v>
      </c>
      <c r="G54" s="229">
        <f t="shared" si="489"/>
        <v>13710</v>
      </c>
      <c r="H54" s="229">
        <f t="shared" si="489"/>
        <v>17028</v>
      </c>
      <c r="I54" s="229">
        <f t="shared" si="489"/>
        <v>8139</v>
      </c>
      <c r="J54" s="229">
        <f t="shared" si="489"/>
        <v>6585</v>
      </c>
      <c r="K54" s="229">
        <f t="shared" si="489"/>
        <v>13416</v>
      </c>
      <c r="L54" s="229">
        <f t="shared" si="489"/>
        <v>15019</v>
      </c>
      <c r="M54" s="229">
        <f t="shared" si="489"/>
        <v>25777</v>
      </c>
      <c r="N54" s="229">
        <f t="shared" si="489"/>
        <v>19346</v>
      </c>
      <c r="O54" s="229">
        <f t="shared" si="489"/>
        <v>13601</v>
      </c>
      <c r="P54" s="229">
        <f t="shared" si="489"/>
        <v>16524</v>
      </c>
      <c r="Q54" s="229">
        <f t="shared" si="489"/>
        <v>11111</v>
      </c>
      <c r="R54" s="229">
        <f t="shared" si="489"/>
        <v>9305</v>
      </c>
      <c r="S54" s="229">
        <f t="shared" si="489"/>
        <v>10598</v>
      </c>
      <c r="T54" s="229">
        <f t="shared" si="489"/>
        <v>11146</v>
      </c>
      <c r="U54" s="229">
        <f t="shared" si="489"/>
        <v>7778</v>
      </c>
      <c r="V54" s="229">
        <f t="shared" si="489"/>
        <v>11100</v>
      </c>
      <c r="W54" s="229">
        <f t="shared" si="489"/>
        <v>9493</v>
      </c>
      <c r="X54" s="229">
        <f t="shared" si="489"/>
        <v>14098</v>
      </c>
      <c r="Y54" s="229">
        <f t="shared" si="489"/>
        <v>4619</v>
      </c>
      <c r="Z54" s="229">
        <f t="shared" si="489"/>
        <v>12332</v>
      </c>
      <c r="AA54" s="229">
        <f t="shared" si="489"/>
        <v>8365</v>
      </c>
      <c r="AB54" s="229">
        <f t="shared" si="489"/>
        <v>20817</v>
      </c>
      <c r="AC54" s="229">
        <f t="shared" si="489"/>
        <v>6213</v>
      </c>
      <c r="AD54" s="229">
        <f t="shared" si="489"/>
        <v>6306</v>
      </c>
      <c r="AE54" s="229">
        <f t="shared" si="489"/>
        <v>23893</v>
      </c>
      <c r="AF54" s="229">
        <f t="shared" ref="AF54:CB54" si="490">ROUNDDOWN(AF98/1000,0)</f>
        <v>11941</v>
      </c>
      <c r="AG54" s="229">
        <f t="shared" si="490"/>
        <v>6672</v>
      </c>
      <c r="AH54" s="229">
        <f t="shared" si="490"/>
        <v>27350</v>
      </c>
      <c r="AI54" s="229">
        <f t="shared" si="490"/>
        <v>17075</v>
      </c>
      <c r="AJ54" s="229">
        <f t="shared" si="490"/>
        <v>13100</v>
      </c>
      <c r="AK54" s="229">
        <f t="shared" si="490"/>
        <v>10025</v>
      </c>
      <c r="AL54" s="229">
        <f t="shared" si="490"/>
        <v>8235</v>
      </c>
      <c r="AM54" s="229">
        <f t="shared" si="490"/>
        <v>4290</v>
      </c>
      <c r="AN54" s="229">
        <f t="shared" si="490"/>
        <v>7711</v>
      </c>
      <c r="AO54" s="229">
        <f t="shared" si="490"/>
        <v>7821</v>
      </c>
      <c r="AP54" s="229">
        <f t="shared" si="490"/>
        <v>5123</v>
      </c>
      <c r="AQ54" s="229">
        <f t="shared" si="490"/>
        <v>2170</v>
      </c>
      <c r="AR54" s="229">
        <f t="shared" si="490"/>
        <v>9538</v>
      </c>
      <c r="AS54" s="229">
        <f t="shared" si="490"/>
        <v>6268</v>
      </c>
      <c r="AT54" s="229">
        <f t="shared" si="490"/>
        <v>24754</v>
      </c>
      <c r="AU54" s="229">
        <f t="shared" si="490"/>
        <v>11690</v>
      </c>
      <c r="AV54" s="229">
        <f t="shared" si="490"/>
        <v>6329</v>
      </c>
      <c r="AW54" s="229">
        <f t="shared" si="490"/>
        <v>28941</v>
      </c>
      <c r="AX54" s="229">
        <f t="shared" si="490"/>
        <v>8602</v>
      </c>
      <c r="AY54" s="229">
        <f t="shared" si="490"/>
        <v>14411</v>
      </c>
      <c r="AZ54" s="246">
        <f t="shared" si="490"/>
        <v>17065</v>
      </c>
      <c r="BA54" s="246">
        <f t="shared" si="490"/>
        <v>18043</v>
      </c>
      <c r="BB54" s="246">
        <f t="shared" si="490"/>
        <v>14151</v>
      </c>
      <c r="BC54" s="246">
        <f t="shared" si="490"/>
        <v>12590</v>
      </c>
      <c r="BD54" s="246">
        <f t="shared" si="490"/>
        <v>45813</v>
      </c>
      <c r="BE54" s="246">
        <f t="shared" si="490"/>
        <v>10128</v>
      </c>
      <c r="BF54" s="246">
        <f t="shared" ref="BF54:BG54" si="491">ROUNDDOWN(BF98/1000,0)</f>
        <v>36860</v>
      </c>
      <c r="BG54" s="246">
        <f t="shared" si="491"/>
        <v>17039</v>
      </c>
      <c r="BH54" s="246">
        <f t="shared" ref="BH54:BK54" si="492">ROUNDDOWN(BH98/1000,0)</f>
        <v>14445</v>
      </c>
      <c r="BI54" s="246">
        <f t="shared" ref="BI54:BJ54" si="493">ROUNDDOWN(BI98/1000,0)</f>
        <v>17525</v>
      </c>
      <c r="BJ54" s="246">
        <f t="shared" si="493"/>
        <v>28101</v>
      </c>
      <c r="BK54" s="246">
        <f t="shared" si="492"/>
        <v>17861</v>
      </c>
      <c r="BL54" s="246">
        <f t="shared" ref="BL54:BM54" si="494">ROUNDDOWN(BL98/1000,0)</f>
        <v>45934</v>
      </c>
      <c r="BM54" s="246">
        <f t="shared" si="494"/>
        <v>6030</v>
      </c>
      <c r="BN54" s="246">
        <f t="shared" ref="BN54:BQ54" si="495">ROUNDDOWN(BN98/1000,0)</f>
        <v>15018</v>
      </c>
      <c r="BO54" s="246">
        <f t="shared" si="495"/>
        <v>9755</v>
      </c>
      <c r="BP54" s="246">
        <f t="shared" si="495"/>
        <v>32014</v>
      </c>
      <c r="BQ54" s="246">
        <f t="shared" si="495"/>
        <v>11669</v>
      </c>
      <c r="BR54" s="246">
        <f t="shared" ref="BR54:BT54" si="496">ROUNDDOWN(BR98/1000,0)</f>
        <v>59030</v>
      </c>
      <c r="BS54" s="246">
        <f t="shared" si="496"/>
        <v>17809</v>
      </c>
      <c r="BT54" s="246">
        <f t="shared" si="496"/>
        <v>15628</v>
      </c>
      <c r="BU54" s="246">
        <f t="shared" ref="BU54:BZ54" si="497">ROUNDDOWN(BU98/1000,0)</f>
        <v>53929</v>
      </c>
      <c r="BV54" s="246">
        <f t="shared" si="497"/>
        <v>17764</v>
      </c>
      <c r="BW54" s="246">
        <f t="shared" si="497"/>
        <v>14228</v>
      </c>
      <c r="BX54" s="246">
        <f t="shared" si="497"/>
        <v>2133</v>
      </c>
      <c r="BY54" s="246">
        <f t="shared" si="497"/>
        <v>20171</v>
      </c>
      <c r="BZ54" s="246">
        <f t="shared" si="497"/>
        <v>24020</v>
      </c>
      <c r="CA54" s="246">
        <f t="shared" ref="CA54" si="498">ROUNDDOWN(CA98/1000,0)</f>
        <v>14095</v>
      </c>
      <c r="CB54" s="229">
        <f t="shared" si="490"/>
        <v>71369</v>
      </c>
      <c r="CC54" s="229">
        <f t="shared" ref="CC54:CW54" si="499">ROUNDDOWN(CC98/1000,0)</f>
        <v>21880</v>
      </c>
      <c r="CD54" s="229">
        <f t="shared" si="499"/>
        <v>18663</v>
      </c>
      <c r="CE54" s="229">
        <f t="shared" si="499"/>
        <v>15474</v>
      </c>
      <c r="CF54" s="229">
        <f t="shared" si="499"/>
        <v>11355</v>
      </c>
      <c r="CG54" s="229">
        <f t="shared" si="499"/>
        <v>7954</v>
      </c>
      <c r="CH54" s="229">
        <f t="shared" si="499"/>
        <v>14210</v>
      </c>
      <c r="CI54" s="229">
        <f t="shared" si="499"/>
        <v>16880</v>
      </c>
      <c r="CJ54" s="246">
        <f t="shared" si="499"/>
        <v>61489</v>
      </c>
      <c r="CK54" s="246">
        <f t="shared" si="499"/>
        <v>8967</v>
      </c>
      <c r="CL54" s="246">
        <f t="shared" ref="CL54:CN54" si="500">ROUNDDOWN(CL98/1000,0)</f>
        <v>26015</v>
      </c>
      <c r="CM54" s="246">
        <f t="shared" si="500"/>
        <v>16324</v>
      </c>
      <c r="CN54" s="246">
        <f t="shared" si="500"/>
        <v>124130</v>
      </c>
      <c r="CO54" s="246">
        <f t="shared" ref="CO54:CP54" si="501">ROUNDDOWN(CO98/1000,0)</f>
        <v>9329</v>
      </c>
      <c r="CP54" s="246">
        <f t="shared" si="501"/>
        <v>48380</v>
      </c>
      <c r="CQ54" s="246">
        <f t="shared" ref="CQ54" si="502">ROUNDDOWN(CQ98/1000,0)</f>
        <v>22889</v>
      </c>
      <c r="CR54" s="229">
        <f t="shared" si="499"/>
        <v>27893</v>
      </c>
      <c r="CS54" s="229">
        <f t="shared" si="499"/>
        <v>11795</v>
      </c>
      <c r="CT54" s="229">
        <f t="shared" ref="CT54" si="503">ROUNDDOWN(CT98/1000,0)</f>
        <v>3960</v>
      </c>
      <c r="CU54" s="229">
        <f>ROUNDDOWN(CU98/1000,0)</f>
        <v>13440</v>
      </c>
      <c r="CV54" s="321">
        <f t="shared" ref="CV54" si="504">ROUNDDOWN(CV98/1000,0)</f>
        <v>0</v>
      </c>
      <c r="CW54" s="230">
        <f t="shared" si="499"/>
        <v>1761284</v>
      </c>
      <c r="CX54" s="265"/>
      <c r="CY54" s="67"/>
      <c r="CZ54" s="25"/>
      <c r="DA54" s="25"/>
      <c r="DB54" s="25"/>
      <c r="DC54" s="25"/>
      <c r="DD54" s="25"/>
      <c r="DE54" s="25"/>
      <c r="DF54" s="25"/>
    </row>
    <row r="55" spans="1:110" s="153" customFormat="1" ht="17.100000000000001" customHeight="1">
      <c r="B55" s="153" t="s">
        <v>101</v>
      </c>
      <c r="C55" s="157"/>
      <c r="D55" s="153" t="s">
        <v>214</v>
      </c>
      <c r="K55" s="158"/>
      <c r="X55" s="158"/>
      <c r="AB55" s="158"/>
      <c r="AE55" s="159"/>
      <c r="AH55" s="159"/>
      <c r="AR55" s="159"/>
      <c r="AW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G55" s="261"/>
      <c r="CH55" s="282"/>
      <c r="CV55" s="322" t="s">
        <v>301</v>
      </c>
      <c r="CY55" s="154"/>
      <c r="CZ55" s="155"/>
      <c r="DA55" s="156"/>
      <c r="DB55" s="156"/>
      <c r="DC55" s="156"/>
      <c r="DD55" s="156"/>
      <c r="DE55" s="156"/>
      <c r="DF55" s="156"/>
    </row>
    <row r="56" spans="1:110" s="153" customFormat="1" ht="17.100000000000001" customHeight="1">
      <c r="B56" s="582"/>
      <c r="C56" s="157"/>
      <c r="D56" s="581"/>
      <c r="K56" s="161"/>
      <c r="V56" s="259"/>
      <c r="X56" s="161"/>
      <c r="AA56" s="581"/>
      <c r="AD56" s="307"/>
      <c r="AF56" s="581"/>
      <c r="AH56" s="160"/>
      <c r="AR56" s="307"/>
      <c r="AT56" s="581"/>
      <c r="AW56" s="160"/>
      <c r="BF56" s="307"/>
      <c r="BH56" s="581"/>
      <c r="BT56" s="307"/>
      <c r="BV56" s="581"/>
      <c r="CG56" s="160"/>
      <c r="CJ56" s="581"/>
      <c r="CK56" s="307"/>
      <c r="CW56" s="581"/>
      <c r="CX56" s="261"/>
      <c r="CY56" s="154"/>
      <c r="CZ56" s="155"/>
      <c r="DA56" s="156"/>
      <c r="DB56" s="156"/>
      <c r="DC56" s="156"/>
      <c r="DD56" s="156"/>
      <c r="DE56" s="156"/>
      <c r="DF56" s="156"/>
    </row>
    <row r="57" spans="1:110" s="153" customFormat="1" ht="13.5" customHeight="1">
      <c r="B57" s="582"/>
      <c r="C57" s="157"/>
      <c r="D57" s="581"/>
      <c r="K57" s="161"/>
      <c r="Q57" s="307"/>
      <c r="R57" s="581"/>
      <c r="X57" s="161"/>
      <c r="AA57" s="581"/>
      <c r="AD57" s="307"/>
      <c r="AF57" s="581"/>
      <c r="AH57" s="160"/>
      <c r="AR57" s="307"/>
      <c r="AT57" s="581"/>
      <c r="AW57" s="160"/>
      <c r="BF57" s="307"/>
      <c r="BH57" s="581"/>
      <c r="BT57" s="307"/>
      <c r="BV57" s="581"/>
      <c r="BW57" s="153" t="s">
        <v>249</v>
      </c>
      <c r="CG57" s="160"/>
      <c r="CJ57" s="581"/>
      <c r="CK57" s="307"/>
      <c r="CV57" s="282"/>
      <c r="CW57" s="581"/>
      <c r="CY57" s="154"/>
      <c r="CZ57" s="155"/>
      <c r="DA57" s="156"/>
      <c r="DB57" s="156"/>
      <c r="DC57" s="156"/>
      <c r="DD57" s="156"/>
      <c r="DE57" s="156"/>
      <c r="DF57" s="156"/>
    </row>
    <row r="58" spans="1:110" s="153" customFormat="1" ht="13.5" customHeight="1">
      <c r="B58" s="582"/>
      <c r="C58" s="157"/>
      <c r="D58" s="581"/>
      <c r="K58" s="161"/>
      <c r="Q58" s="307"/>
      <c r="R58" s="581"/>
      <c r="X58" s="161"/>
      <c r="AA58" s="581"/>
      <c r="AD58" s="307"/>
      <c r="AF58" s="581"/>
      <c r="AH58" s="160"/>
      <c r="AR58" s="307"/>
      <c r="AT58" s="581"/>
      <c r="AW58" s="160"/>
      <c r="AX58" s="162"/>
      <c r="BF58" s="307"/>
      <c r="BH58" s="581"/>
      <c r="BT58" s="307"/>
      <c r="BV58" s="581"/>
      <c r="BW58" s="153" t="s">
        <v>265</v>
      </c>
      <c r="CG58" s="160"/>
      <c r="CJ58" s="581"/>
      <c r="CK58" s="307"/>
      <c r="CV58" s="282"/>
      <c r="CW58" s="581"/>
      <c r="CY58" s="154"/>
      <c r="CZ58" s="155"/>
      <c r="DA58" s="163"/>
      <c r="DB58" s="163"/>
      <c r="DC58" s="156"/>
      <c r="DD58" s="156"/>
      <c r="DE58" s="156"/>
      <c r="DF58" s="156"/>
    </row>
    <row r="59" spans="1:110" s="153" customFormat="1" ht="13.5" customHeight="1">
      <c r="B59" s="582"/>
      <c r="C59" s="157"/>
      <c r="D59" s="581"/>
      <c r="K59" s="161"/>
      <c r="Q59" s="307"/>
      <c r="R59" s="581"/>
      <c r="X59" s="161"/>
      <c r="AA59" s="581"/>
      <c r="AD59" s="307"/>
      <c r="AF59" s="581"/>
      <c r="AH59" s="160"/>
      <c r="AR59" s="307"/>
      <c r="AT59" s="581"/>
      <c r="AW59" s="160"/>
      <c r="BF59" s="307"/>
      <c r="BH59" s="581"/>
      <c r="BT59" s="307"/>
      <c r="BV59" s="581"/>
      <c r="CG59" s="160"/>
      <c r="CJ59" s="581"/>
      <c r="CK59" s="307"/>
      <c r="CV59" s="282"/>
      <c r="CW59" s="581"/>
      <c r="CY59" s="154"/>
      <c r="CZ59" s="155"/>
      <c r="DA59" s="156"/>
      <c r="DB59" s="156"/>
      <c r="DC59" s="156"/>
      <c r="DD59" s="156"/>
      <c r="DE59" s="156"/>
      <c r="DF59" s="156"/>
    </row>
    <row r="60" spans="1:110">
      <c r="C60" s="208"/>
      <c r="D60" s="1">
        <v>50</v>
      </c>
      <c r="Q60" s="308"/>
      <c r="R60" s="1">
        <f>D60+1</f>
        <v>51</v>
      </c>
      <c r="AD60" s="308"/>
      <c r="AE60" s="1">
        <f>R60+1</f>
        <v>52</v>
      </c>
      <c r="AR60" s="308"/>
      <c r="AS60" s="1">
        <f>AE60+1</f>
        <v>53</v>
      </c>
      <c r="BF60" s="308"/>
      <c r="BG60" s="1">
        <f>AS60+1</f>
        <v>54</v>
      </c>
      <c r="BT60" s="308"/>
      <c r="BU60" s="1">
        <f>BG60+1</f>
        <v>55</v>
      </c>
      <c r="CJ60" s="1">
        <f>BU60+1</f>
        <v>56</v>
      </c>
      <c r="CK60" s="308"/>
      <c r="CV60" s="308"/>
    </row>
    <row r="61" spans="1:110">
      <c r="C61" s="208">
        <v>42125</v>
      </c>
      <c r="CG61" s="213"/>
    </row>
    <row r="62" spans="1:110" s="116" customFormat="1">
      <c r="C62" s="115">
        <v>42308</v>
      </c>
      <c r="AI62" s="218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J62" s="255"/>
      <c r="CK62" s="255"/>
      <c r="CL62" s="255"/>
      <c r="CM62" s="255"/>
      <c r="CN62" s="255"/>
      <c r="CO62" s="255"/>
      <c r="CP62" s="255"/>
      <c r="CQ62" s="255"/>
      <c r="CY62" s="117"/>
      <c r="CZ62" s="118"/>
      <c r="DA62" s="119"/>
      <c r="DB62" s="119"/>
      <c r="DC62" s="119"/>
      <c r="DD62" s="119"/>
      <c r="DE62" s="119"/>
      <c r="DF62" s="119"/>
    </row>
    <row r="63" spans="1:110" s="120" customFormat="1" ht="11.25" outlineLevel="1">
      <c r="C63" s="121"/>
      <c r="D63" s="120" t="str">
        <f t="shared" ref="D63:AQ63" si="505">UPPER(D64)</f>
        <v>A</v>
      </c>
      <c r="E63" s="120" t="str">
        <f t="shared" si="505"/>
        <v>A</v>
      </c>
      <c r="F63" s="120" t="str">
        <f t="shared" si="505"/>
        <v>A</v>
      </c>
      <c r="G63" s="120" t="str">
        <f t="shared" si="505"/>
        <v>A</v>
      </c>
      <c r="H63" s="120" t="str">
        <f t="shared" si="505"/>
        <v>A</v>
      </c>
      <c r="I63" s="120" t="str">
        <f t="shared" si="505"/>
        <v>A</v>
      </c>
      <c r="J63" s="120" t="str">
        <f t="shared" si="505"/>
        <v>A</v>
      </c>
      <c r="K63" s="120" t="str">
        <f t="shared" si="505"/>
        <v>A</v>
      </c>
      <c r="L63" s="120" t="str">
        <f t="shared" si="505"/>
        <v>A</v>
      </c>
      <c r="M63" s="120" t="str">
        <f t="shared" si="505"/>
        <v>A</v>
      </c>
      <c r="N63" s="120" t="str">
        <f t="shared" si="505"/>
        <v>A</v>
      </c>
      <c r="O63" s="120" t="str">
        <f t="shared" si="505"/>
        <v>A</v>
      </c>
      <c r="P63" s="120" t="str">
        <f t="shared" si="505"/>
        <v>A</v>
      </c>
      <c r="Q63" s="120" t="str">
        <f t="shared" si="505"/>
        <v>A</v>
      </c>
      <c r="R63" s="120" t="str">
        <f t="shared" si="505"/>
        <v>A</v>
      </c>
      <c r="S63" s="120" t="str">
        <f t="shared" si="505"/>
        <v>A</v>
      </c>
      <c r="T63" s="120" t="str">
        <f t="shared" si="505"/>
        <v>A</v>
      </c>
      <c r="U63" s="120" t="str">
        <f t="shared" si="505"/>
        <v>A</v>
      </c>
      <c r="V63" s="120" t="str">
        <f t="shared" si="505"/>
        <v>A</v>
      </c>
      <c r="W63" s="120" t="str">
        <f t="shared" si="505"/>
        <v>A</v>
      </c>
      <c r="X63" s="120" t="str">
        <f t="shared" si="505"/>
        <v>A</v>
      </c>
      <c r="Y63" s="120" t="str">
        <f t="shared" si="505"/>
        <v>A</v>
      </c>
      <c r="Z63" s="120" t="str">
        <f t="shared" si="505"/>
        <v>A</v>
      </c>
      <c r="AA63" s="120" t="str">
        <f t="shared" si="505"/>
        <v>A</v>
      </c>
      <c r="AB63" s="120" t="str">
        <f t="shared" si="505"/>
        <v>A</v>
      </c>
      <c r="AC63" s="120" t="str">
        <f t="shared" si="505"/>
        <v>A</v>
      </c>
      <c r="AD63" s="120" t="str">
        <f t="shared" si="505"/>
        <v>A</v>
      </c>
      <c r="AE63" s="120" t="str">
        <f t="shared" si="505"/>
        <v>A</v>
      </c>
      <c r="AF63" s="120" t="str">
        <f t="shared" si="505"/>
        <v>A</v>
      </c>
      <c r="AG63" s="120" t="str">
        <f t="shared" si="505"/>
        <v>A</v>
      </c>
      <c r="AH63" s="120" t="str">
        <f t="shared" si="505"/>
        <v>A</v>
      </c>
      <c r="AI63" s="219" t="str">
        <f t="shared" si="505"/>
        <v>A</v>
      </c>
      <c r="AJ63" s="120" t="str">
        <f t="shared" si="505"/>
        <v>A</v>
      </c>
      <c r="AK63" s="120" t="str">
        <f t="shared" si="505"/>
        <v>A</v>
      </c>
      <c r="AL63" s="120" t="str">
        <f t="shared" si="505"/>
        <v>A</v>
      </c>
      <c r="AM63" s="120" t="str">
        <f t="shared" si="505"/>
        <v>A</v>
      </c>
      <c r="AN63" s="120" t="str">
        <f t="shared" si="505"/>
        <v>A</v>
      </c>
      <c r="AO63" s="120" t="str">
        <f t="shared" si="505"/>
        <v>A</v>
      </c>
      <c r="AP63" s="120" t="str">
        <f t="shared" si="505"/>
        <v>A</v>
      </c>
      <c r="AQ63" s="120" t="str">
        <f t="shared" si="505"/>
        <v>A</v>
      </c>
      <c r="AR63" s="120" t="s">
        <v>121</v>
      </c>
      <c r="AS63" s="120" t="str">
        <f t="shared" ref="AS63:CA63" si="506">UPPER(AS64)</f>
        <v>A</v>
      </c>
      <c r="AT63" s="120" t="str">
        <f t="shared" si="506"/>
        <v>A</v>
      </c>
      <c r="AU63" s="120" t="str">
        <f t="shared" si="506"/>
        <v>A</v>
      </c>
      <c r="AV63" s="120" t="str">
        <f t="shared" si="506"/>
        <v>A</v>
      </c>
      <c r="AW63" s="120" t="str">
        <f t="shared" si="506"/>
        <v>A</v>
      </c>
      <c r="AX63" s="120" t="str">
        <f t="shared" si="506"/>
        <v>A</v>
      </c>
      <c r="AY63" s="120" t="str">
        <f t="shared" si="506"/>
        <v>A</v>
      </c>
      <c r="AZ63" s="247" t="str">
        <f t="shared" si="506"/>
        <v>A</v>
      </c>
      <c r="BA63" s="247" t="str">
        <f t="shared" si="506"/>
        <v>A</v>
      </c>
      <c r="BB63" s="247" t="str">
        <f t="shared" si="506"/>
        <v>A</v>
      </c>
      <c r="BC63" s="247" t="str">
        <f t="shared" si="506"/>
        <v>A</v>
      </c>
      <c r="BD63" s="247" t="str">
        <f t="shared" si="506"/>
        <v>A</v>
      </c>
      <c r="BE63" s="247" t="str">
        <f t="shared" si="506"/>
        <v>A</v>
      </c>
      <c r="BF63" s="247" t="str">
        <f t="shared" si="506"/>
        <v>A</v>
      </c>
      <c r="BG63" s="247" t="str">
        <f t="shared" si="506"/>
        <v>A</v>
      </c>
      <c r="BH63" s="247" t="str">
        <f t="shared" si="506"/>
        <v>A</v>
      </c>
      <c r="BI63" s="247" t="str">
        <f t="shared" si="506"/>
        <v>A</v>
      </c>
      <c r="BJ63" s="247" t="str">
        <f t="shared" si="506"/>
        <v>A</v>
      </c>
      <c r="BK63" s="247" t="str">
        <f t="shared" si="506"/>
        <v>A</v>
      </c>
      <c r="BL63" s="247" t="str">
        <f t="shared" si="506"/>
        <v>A</v>
      </c>
      <c r="BM63" s="247" t="str">
        <f t="shared" si="506"/>
        <v>A</v>
      </c>
      <c r="BN63" s="247" t="str">
        <f t="shared" si="506"/>
        <v>A</v>
      </c>
      <c r="BO63" s="247" t="str">
        <f t="shared" si="506"/>
        <v>A</v>
      </c>
      <c r="BP63" s="247" t="str">
        <f t="shared" si="506"/>
        <v>A</v>
      </c>
      <c r="BQ63" s="247" t="str">
        <f t="shared" si="506"/>
        <v>A</v>
      </c>
      <c r="BR63" s="247" t="str">
        <f t="shared" si="506"/>
        <v>A</v>
      </c>
      <c r="BS63" s="247" t="str">
        <f t="shared" si="506"/>
        <v>A</v>
      </c>
      <c r="BT63" s="247" t="str">
        <f t="shared" si="506"/>
        <v>A</v>
      </c>
      <c r="BU63" s="247" t="str">
        <f t="shared" si="506"/>
        <v>A</v>
      </c>
      <c r="BV63" s="247" t="str">
        <f t="shared" si="506"/>
        <v>A</v>
      </c>
      <c r="BW63" s="247" t="str">
        <f t="shared" si="506"/>
        <v>A</v>
      </c>
      <c r="BX63" s="247" t="str">
        <f t="shared" si="506"/>
        <v>A</v>
      </c>
      <c r="BY63" s="247" t="str">
        <f t="shared" si="506"/>
        <v>A</v>
      </c>
      <c r="BZ63" s="247" t="str">
        <f t="shared" si="506"/>
        <v>A</v>
      </c>
      <c r="CA63" s="247" t="str">
        <f t="shared" si="506"/>
        <v>A</v>
      </c>
      <c r="CB63" s="120" t="str">
        <f t="shared" ref="CB63:CH63" si="507">UPPER(CB64)</f>
        <v>A</v>
      </c>
      <c r="CC63" s="120" t="str">
        <f t="shared" si="507"/>
        <v>A</v>
      </c>
      <c r="CD63" s="120" t="str">
        <f t="shared" si="507"/>
        <v>A</v>
      </c>
      <c r="CE63" s="120" t="str">
        <f t="shared" si="507"/>
        <v>A</v>
      </c>
      <c r="CF63" s="120" t="str">
        <f t="shared" si="507"/>
        <v>A</v>
      </c>
      <c r="CG63" s="120" t="str">
        <f t="shared" si="507"/>
        <v>A</v>
      </c>
      <c r="CH63" s="120" t="str">
        <f t="shared" si="507"/>
        <v>A</v>
      </c>
      <c r="CI63" s="120" t="str">
        <f t="shared" ref="CI63:CQ63" si="508">UPPER(CI64)</f>
        <v>A</v>
      </c>
      <c r="CJ63" s="247" t="str">
        <f>UPPER(CJ64)</f>
        <v>A</v>
      </c>
      <c r="CK63" s="247" t="str">
        <f t="shared" si="508"/>
        <v>A</v>
      </c>
      <c r="CL63" s="247" t="str">
        <f t="shared" si="508"/>
        <v>A</v>
      </c>
      <c r="CM63" s="247" t="str">
        <f t="shared" si="508"/>
        <v>A</v>
      </c>
      <c r="CN63" s="247" t="str">
        <f t="shared" si="508"/>
        <v>A</v>
      </c>
      <c r="CO63" s="247" t="str">
        <f t="shared" si="508"/>
        <v>A</v>
      </c>
      <c r="CP63" s="247" t="str">
        <f t="shared" si="508"/>
        <v>A</v>
      </c>
      <c r="CQ63" s="247" t="str">
        <f t="shared" si="508"/>
        <v>A</v>
      </c>
      <c r="CR63" s="120" t="str">
        <f t="shared" ref="CR63:CV63" si="509">UPPER(CR64)</f>
        <v>B</v>
      </c>
      <c r="CS63" s="120" t="str">
        <f t="shared" si="509"/>
        <v>C</v>
      </c>
      <c r="CT63" s="120" t="str">
        <f t="shared" si="509"/>
        <v>C</v>
      </c>
      <c r="CU63" s="120" t="str">
        <f t="shared" si="509"/>
        <v>C</v>
      </c>
      <c r="CV63" s="120" t="str">
        <f t="shared" si="509"/>
        <v>D</v>
      </c>
      <c r="CZ63" s="122"/>
    </row>
    <row r="64" spans="1:110" s="120" customFormat="1" ht="11.25" outlineLevel="1">
      <c r="C64" s="121"/>
      <c r="D64" s="120" t="str">
        <f t="shared" ref="D64:AE64" si="510">LEFT(D1,1)</f>
        <v>a</v>
      </c>
      <c r="E64" s="120" t="str">
        <f t="shared" si="510"/>
        <v>a</v>
      </c>
      <c r="F64" s="120" t="str">
        <f t="shared" si="510"/>
        <v>a</v>
      </c>
      <c r="G64" s="120" t="str">
        <f t="shared" si="510"/>
        <v>a</v>
      </c>
      <c r="H64" s="120" t="str">
        <f t="shared" si="510"/>
        <v>a</v>
      </c>
      <c r="I64" s="120" t="str">
        <f t="shared" si="510"/>
        <v>a</v>
      </c>
      <c r="J64" s="120" t="str">
        <f t="shared" si="510"/>
        <v>a</v>
      </c>
      <c r="K64" s="120" t="str">
        <f t="shared" si="510"/>
        <v>a</v>
      </c>
      <c r="L64" s="120" t="str">
        <f t="shared" si="510"/>
        <v>a</v>
      </c>
      <c r="M64" s="120" t="str">
        <f t="shared" si="510"/>
        <v>a</v>
      </c>
      <c r="N64" s="120" t="str">
        <f t="shared" si="510"/>
        <v>a</v>
      </c>
      <c r="O64" s="120" t="str">
        <f t="shared" si="510"/>
        <v>a</v>
      </c>
      <c r="P64" s="120" t="str">
        <f t="shared" si="510"/>
        <v>a</v>
      </c>
      <c r="Q64" s="120" t="str">
        <f t="shared" si="510"/>
        <v>a</v>
      </c>
      <c r="R64" s="120" t="str">
        <f t="shared" si="510"/>
        <v>a</v>
      </c>
      <c r="S64" s="120" t="str">
        <f t="shared" si="510"/>
        <v>a</v>
      </c>
      <c r="T64" s="120" t="str">
        <f t="shared" si="510"/>
        <v>a</v>
      </c>
      <c r="U64" s="120" t="str">
        <f t="shared" si="510"/>
        <v>a</v>
      </c>
      <c r="V64" s="120" t="str">
        <f t="shared" si="510"/>
        <v>a</v>
      </c>
      <c r="W64" s="120" t="str">
        <f t="shared" si="510"/>
        <v>a</v>
      </c>
      <c r="X64" s="120" t="str">
        <f t="shared" si="510"/>
        <v>a</v>
      </c>
      <c r="Y64" s="120" t="str">
        <f t="shared" si="510"/>
        <v>a</v>
      </c>
      <c r="Z64" s="120" t="str">
        <f t="shared" si="510"/>
        <v>a</v>
      </c>
      <c r="AA64" s="120" t="str">
        <f t="shared" si="510"/>
        <v>a</v>
      </c>
      <c r="AB64" s="120" t="str">
        <f t="shared" si="510"/>
        <v>a</v>
      </c>
      <c r="AC64" s="120" t="str">
        <f t="shared" si="510"/>
        <v>a</v>
      </c>
      <c r="AD64" s="120" t="str">
        <f t="shared" si="510"/>
        <v>a</v>
      </c>
      <c r="AE64" s="120" t="str">
        <f t="shared" si="510"/>
        <v>a</v>
      </c>
      <c r="AF64" s="120" t="str">
        <f t="shared" ref="AF64:CB64" si="511">LEFT(AF1,1)</f>
        <v>a</v>
      </c>
      <c r="AG64" s="120" t="str">
        <f t="shared" si="511"/>
        <v>a</v>
      </c>
      <c r="AH64" s="120" t="str">
        <f t="shared" si="511"/>
        <v>a</v>
      </c>
      <c r="AI64" s="219" t="str">
        <f t="shared" si="511"/>
        <v>a</v>
      </c>
      <c r="AJ64" s="120" t="str">
        <f t="shared" si="511"/>
        <v>a</v>
      </c>
      <c r="AK64" s="120" t="str">
        <f t="shared" si="511"/>
        <v>a</v>
      </c>
      <c r="AL64" s="120" t="str">
        <f t="shared" si="511"/>
        <v>a</v>
      </c>
      <c r="AM64" s="120" t="str">
        <f t="shared" si="511"/>
        <v>a</v>
      </c>
      <c r="AN64" s="120" t="str">
        <f t="shared" si="511"/>
        <v>a</v>
      </c>
      <c r="AO64" s="120" t="str">
        <f t="shared" si="511"/>
        <v>a</v>
      </c>
      <c r="AP64" s="120" t="str">
        <f t="shared" si="511"/>
        <v>a</v>
      </c>
      <c r="AQ64" s="120" t="str">
        <f t="shared" si="511"/>
        <v>a</v>
      </c>
      <c r="AR64" s="120" t="str">
        <f t="shared" si="511"/>
        <v>a</v>
      </c>
      <c r="AS64" s="120" t="str">
        <f t="shared" si="511"/>
        <v>a</v>
      </c>
      <c r="AT64" s="120" t="str">
        <f t="shared" si="511"/>
        <v>a</v>
      </c>
      <c r="AU64" s="120" t="str">
        <f t="shared" si="511"/>
        <v>a</v>
      </c>
      <c r="AV64" s="120" t="str">
        <f t="shared" si="511"/>
        <v>a</v>
      </c>
      <c r="AW64" s="120" t="str">
        <f t="shared" si="511"/>
        <v>a</v>
      </c>
      <c r="AX64" s="120" t="str">
        <f t="shared" si="511"/>
        <v>a</v>
      </c>
      <c r="AY64" s="120" t="str">
        <f t="shared" si="511"/>
        <v>a</v>
      </c>
      <c r="AZ64" s="247" t="str">
        <f t="shared" si="511"/>
        <v>a</v>
      </c>
      <c r="BA64" s="247" t="str">
        <f t="shared" si="511"/>
        <v>a</v>
      </c>
      <c r="BB64" s="247" t="str">
        <f t="shared" si="511"/>
        <v>a</v>
      </c>
      <c r="BC64" s="247" t="str">
        <f t="shared" si="511"/>
        <v>a</v>
      </c>
      <c r="BD64" s="247" t="str">
        <f t="shared" si="511"/>
        <v>a</v>
      </c>
      <c r="BE64" s="247" t="str">
        <f t="shared" si="511"/>
        <v>a</v>
      </c>
      <c r="BF64" s="247" t="str">
        <f t="shared" ref="BF64:BG64" si="512">LEFT(BF1,1)</f>
        <v>a</v>
      </c>
      <c r="BG64" s="247" t="str">
        <f t="shared" si="512"/>
        <v>a</v>
      </c>
      <c r="BH64" s="247" t="str">
        <f t="shared" ref="BH64:BK64" si="513">LEFT(BH1,1)</f>
        <v>a</v>
      </c>
      <c r="BI64" s="247" t="str">
        <f t="shared" ref="BI64:BJ64" si="514">LEFT(BI1,1)</f>
        <v>a</v>
      </c>
      <c r="BJ64" s="247" t="str">
        <f t="shared" si="514"/>
        <v>a</v>
      </c>
      <c r="BK64" s="247" t="str">
        <f t="shared" si="513"/>
        <v>a</v>
      </c>
      <c r="BL64" s="247" t="str">
        <f t="shared" ref="BL64:BM64" si="515">LEFT(BL1,1)</f>
        <v>a</v>
      </c>
      <c r="BM64" s="247" t="str">
        <f t="shared" si="515"/>
        <v>a</v>
      </c>
      <c r="BN64" s="247" t="str">
        <f t="shared" ref="BN64:BQ64" si="516">LEFT(BN1,1)</f>
        <v>a</v>
      </c>
      <c r="BO64" s="247" t="str">
        <f t="shared" si="516"/>
        <v>a</v>
      </c>
      <c r="BP64" s="247" t="str">
        <f t="shared" si="516"/>
        <v>a</v>
      </c>
      <c r="BQ64" s="247" t="str">
        <f t="shared" si="516"/>
        <v>a</v>
      </c>
      <c r="BR64" s="247" t="str">
        <f t="shared" ref="BR64:BT64" si="517">LEFT(BR1,1)</f>
        <v>a</v>
      </c>
      <c r="BS64" s="247" t="str">
        <f t="shared" si="517"/>
        <v>a</v>
      </c>
      <c r="BT64" s="247" t="str">
        <f t="shared" si="517"/>
        <v>a</v>
      </c>
      <c r="BU64" s="247" t="str">
        <f>LEFT(BU1,1)</f>
        <v>a</v>
      </c>
      <c r="BV64" s="247" t="str">
        <f t="shared" ref="BV64:BZ64" si="518">LEFT(BV1,1)</f>
        <v>a</v>
      </c>
      <c r="BW64" s="247" t="str">
        <f t="shared" si="518"/>
        <v>a</v>
      </c>
      <c r="BX64" s="247" t="str">
        <f t="shared" si="518"/>
        <v>a</v>
      </c>
      <c r="BY64" s="247" t="str">
        <f t="shared" si="518"/>
        <v>a</v>
      </c>
      <c r="BZ64" s="247" t="str">
        <f t="shared" si="518"/>
        <v>a</v>
      </c>
      <c r="CA64" s="247" t="str">
        <f t="shared" ref="CA64" si="519">LEFT(CA1,1)</f>
        <v>a</v>
      </c>
      <c r="CB64" s="120" t="str">
        <f t="shared" si="511"/>
        <v>a</v>
      </c>
      <c r="CC64" s="120" t="str">
        <f t="shared" ref="CC64:CH64" si="520">LEFT(CC1,1)</f>
        <v>a</v>
      </c>
      <c r="CD64" s="120" t="str">
        <f t="shared" si="520"/>
        <v>a</v>
      </c>
      <c r="CE64" s="120" t="str">
        <f t="shared" si="520"/>
        <v>a</v>
      </c>
      <c r="CF64" s="120" t="str">
        <f t="shared" si="520"/>
        <v>a</v>
      </c>
      <c r="CG64" s="120" t="str">
        <f t="shared" si="520"/>
        <v>a</v>
      </c>
      <c r="CH64" s="120" t="str">
        <f t="shared" si="520"/>
        <v>a</v>
      </c>
      <c r="CI64" s="120" t="str">
        <f t="shared" ref="CI64:CS64" si="521">LEFT(CI1,1)</f>
        <v>a</v>
      </c>
      <c r="CJ64" s="247" t="str">
        <f>LEFT(CJ1,1)</f>
        <v>a</v>
      </c>
      <c r="CK64" s="247" t="str">
        <f>LEFT(CK1,1)</f>
        <v>a</v>
      </c>
      <c r="CL64" s="247" t="str">
        <f t="shared" ref="CL64:CN64" si="522">LEFT(CL1,1)</f>
        <v>a</v>
      </c>
      <c r="CM64" s="247" t="str">
        <f t="shared" si="522"/>
        <v>a</v>
      </c>
      <c r="CN64" s="247" t="str">
        <f t="shared" si="522"/>
        <v>a</v>
      </c>
      <c r="CO64" s="247" t="str">
        <f t="shared" ref="CO64:CP64" si="523">LEFT(CO1,1)</f>
        <v>a</v>
      </c>
      <c r="CP64" s="247" t="str">
        <f t="shared" si="523"/>
        <v>a</v>
      </c>
      <c r="CQ64" s="247" t="str">
        <f t="shared" ref="CQ64" si="524">LEFT(CQ1,1)</f>
        <v>a</v>
      </c>
      <c r="CR64" s="120" t="str">
        <f>LEFT(CR1,1)</f>
        <v>b</v>
      </c>
      <c r="CS64" s="120" t="str">
        <f t="shared" si="521"/>
        <v>c</v>
      </c>
      <c r="CT64" s="120" t="str">
        <f>LEFT(CT1,1)</f>
        <v>c</v>
      </c>
      <c r="CU64" s="120" t="str">
        <f>LEFT(CU1,1)</f>
        <v>c</v>
      </c>
      <c r="CV64" s="120" t="str">
        <f t="shared" ref="CV64" si="525">LEFT(CV1,1)</f>
        <v>d</v>
      </c>
      <c r="CZ64" s="122"/>
    </row>
    <row r="65" spans="2:104" s="120" customFormat="1" ht="11.25" outlineLevel="1">
      <c r="C65" s="121"/>
      <c r="D65" s="120" t="str">
        <f t="shared" ref="D65:BK65" si="526">MID(D1,2,3)</f>
        <v>001</v>
      </c>
      <c r="E65" s="120" t="str">
        <f t="shared" si="526"/>
        <v>003</v>
      </c>
      <c r="F65" s="120" t="str">
        <f t="shared" si="526"/>
        <v>004</v>
      </c>
      <c r="G65" s="120" t="str">
        <f t="shared" si="526"/>
        <v>005</v>
      </c>
      <c r="H65" s="120" t="str">
        <f t="shared" si="526"/>
        <v>006</v>
      </c>
      <c r="I65" s="120" t="str">
        <f t="shared" si="526"/>
        <v>007</v>
      </c>
      <c r="J65" s="120" t="str">
        <f t="shared" si="526"/>
        <v>008</v>
      </c>
      <c r="K65" s="120" t="str">
        <f t="shared" si="526"/>
        <v>013</v>
      </c>
      <c r="L65" s="120" t="str">
        <f t="shared" si="526"/>
        <v>014</v>
      </c>
      <c r="M65" s="120" t="str">
        <f t="shared" si="526"/>
        <v>016</v>
      </c>
      <c r="N65" s="120" t="str">
        <f t="shared" si="526"/>
        <v>017</v>
      </c>
      <c r="O65" s="120" t="str">
        <f t="shared" si="526"/>
        <v>019</v>
      </c>
      <c r="P65" s="120" t="str">
        <f t="shared" si="526"/>
        <v>020</v>
      </c>
      <c r="Q65" s="120" t="str">
        <f t="shared" si="526"/>
        <v>021</v>
      </c>
      <c r="R65" s="120" t="str">
        <f t="shared" si="526"/>
        <v>022</v>
      </c>
      <c r="S65" s="120" t="str">
        <f t="shared" si="526"/>
        <v>026</v>
      </c>
      <c r="T65" s="120" t="str">
        <f t="shared" si="526"/>
        <v>027</v>
      </c>
      <c r="U65" s="120" t="str">
        <f t="shared" si="526"/>
        <v>029</v>
      </c>
      <c r="V65" s="120" t="str">
        <f t="shared" si="526"/>
        <v>030</v>
      </c>
      <c r="W65" s="120" t="str">
        <f t="shared" si="526"/>
        <v>031</v>
      </c>
      <c r="X65" s="120" t="str">
        <f t="shared" si="526"/>
        <v>032</v>
      </c>
      <c r="Y65" s="120" t="str">
        <f t="shared" si="526"/>
        <v>033</v>
      </c>
      <c r="Z65" s="120" t="str">
        <f t="shared" si="526"/>
        <v>034</v>
      </c>
      <c r="AA65" s="120" t="str">
        <f t="shared" si="526"/>
        <v>035</v>
      </c>
      <c r="AB65" s="120" t="str">
        <f t="shared" si="526"/>
        <v>037</v>
      </c>
      <c r="AC65" s="120" t="str">
        <f t="shared" si="526"/>
        <v>038</v>
      </c>
      <c r="AD65" s="120" t="str">
        <f t="shared" si="526"/>
        <v>039</v>
      </c>
      <c r="AE65" s="120" t="str">
        <f t="shared" si="526"/>
        <v>040</v>
      </c>
      <c r="AF65" s="120" t="str">
        <f t="shared" si="526"/>
        <v>041</v>
      </c>
      <c r="AG65" s="120" t="str">
        <f t="shared" si="526"/>
        <v>045</v>
      </c>
      <c r="AH65" s="120" t="str">
        <f t="shared" si="526"/>
        <v>046</v>
      </c>
      <c r="AI65" s="219" t="str">
        <f t="shared" si="526"/>
        <v>047</v>
      </c>
      <c r="AJ65" s="120" t="str">
        <f t="shared" si="526"/>
        <v>048</v>
      </c>
      <c r="AK65" s="120" t="str">
        <f t="shared" si="526"/>
        <v>050</v>
      </c>
      <c r="AL65" s="120" t="str">
        <f t="shared" si="526"/>
        <v>051</v>
      </c>
      <c r="AM65" s="120" t="str">
        <f t="shared" si="526"/>
        <v>052</v>
      </c>
      <c r="AN65" s="120" t="str">
        <f t="shared" si="526"/>
        <v>055</v>
      </c>
      <c r="AO65" s="120" t="str">
        <f t="shared" si="526"/>
        <v>056</v>
      </c>
      <c r="AP65" s="120" t="str">
        <f t="shared" si="526"/>
        <v>057</v>
      </c>
      <c r="AQ65" s="120" t="str">
        <f t="shared" si="526"/>
        <v>059</v>
      </c>
      <c r="AR65" s="120" t="str">
        <f t="shared" si="526"/>
        <v>060</v>
      </c>
      <c r="AS65" s="120" t="str">
        <f t="shared" si="526"/>
        <v>061</v>
      </c>
      <c r="AT65" s="120" t="str">
        <f t="shared" si="526"/>
        <v>062</v>
      </c>
      <c r="AU65" s="120" t="str">
        <f t="shared" si="526"/>
        <v>063</v>
      </c>
      <c r="AV65" s="120" t="str">
        <f t="shared" si="526"/>
        <v>064</v>
      </c>
      <c r="AW65" s="120" t="str">
        <f t="shared" si="526"/>
        <v>066</v>
      </c>
      <c r="AX65" s="120" t="str">
        <f t="shared" si="526"/>
        <v>067</v>
      </c>
      <c r="AY65" s="120" t="str">
        <f t="shared" si="526"/>
        <v>068</v>
      </c>
      <c r="AZ65" s="247" t="str">
        <f t="shared" si="526"/>
        <v>071</v>
      </c>
      <c r="BA65" s="247" t="str">
        <f t="shared" si="526"/>
        <v>072</v>
      </c>
      <c r="BB65" s="247" t="str">
        <f t="shared" si="526"/>
        <v>073</v>
      </c>
      <c r="BC65" s="247" t="str">
        <f t="shared" si="526"/>
        <v>074</v>
      </c>
      <c r="BD65" s="247" t="str">
        <f t="shared" si="526"/>
        <v>075</v>
      </c>
      <c r="BE65" s="247" t="str">
        <f t="shared" si="526"/>
        <v>078</v>
      </c>
      <c r="BF65" s="247" t="str">
        <f t="shared" si="526"/>
        <v>083</v>
      </c>
      <c r="BG65" s="247" t="str">
        <f t="shared" si="526"/>
        <v>084</v>
      </c>
      <c r="BH65" s="247" t="str">
        <f t="shared" si="526"/>
        <v>085</v>
      </c>
      <c r="BI65" s="247" t="str">
        <f t="shared" si="526"/>
        <v>086</v>
      </c>
      <c r="BJ65" s="247" t="str">
        <f t="shared" si="526"/>
        <v>087</v>
      </c>
      <c r="BK65" s="247" t="str">
        <f t="shared" si="526"/>
        <v>088</v>
      </c>
      <c r="BL65" s="247" t="str">
        <f>MID(BL1,2,3)</f>
        <v>089</v>
      </c>
      <c r="BM65" s="247" t="str">
        <f t="shared" ref="BM65:CV65" si="527">MID(BM1,2,3)</f>
        <v>090</v>
      </c>
      <c r="BN65" s="247" t="str">
        <f t="shared" si="527"/>
        <v>091</v>
      </c>
      <c r="BO65" s="247" t="str">
        <f t="shared" si="527"/>
        <v>092</v>
      </c>
      <c r="BP65" s="247" t="str">
        <f t="shared" si="527"/>
        <v>093</v>
      </c>
      <c r="BQ65" s="247" t="str">
        <f>MID(BQ1,2,3)</f>
        <v>094</v>
      </c>
      <c r="BR65" s="247" t="str">
        <f>MID(BR1,2,3)</f>
        <v>095</v>
      </c>
      <c r="BS65" s="247" t="str">
        <f t="shared" ref="BS65:BT65" si="528">MID(BS1,2,3)</f>
        <v>096</v>
      </c>
      <c r="BT65" s="247" t="str">
        <f t="shared" si="528"/>
        <v>099</v>
      </c>
      <c r="BU65" s="247" t="str">
        <f t="shared" ref="BU65:BZ65" si="529">MID(BU1,2,3)</f>
        <v>101</v>
      </c>
      <c r="BV65" s="247" t="str">
        <f t="shared" si="529"/>
        <v>102</v>
      </c>
      <c r="BW65" s="247" t="str">
        <f t="shared" si="529"/>
        <v>103</v>
      </c>
      <c r="BX65" s="247" t="str">
        <f t="shared" si="529"/>
        <v>105</v>
      </c>
      <c r="BY65" s="247" t="str">
        <f t="shared" si="529"/>
        <v>107</v>
      </c>
      <c r="BZ65" s="247" t="str">
        <f t="shared" si="529"/>
        <v>108</v>
      </c>
      <c r="CA65" s="247" t="str">
        <f t="shared" ref="CA65" si="530">MID(CA1,2,3)</f>
        <v>109</v>
      </c>
      <c r="CB65" s="120" t="str">
        <f t="shared" si="527"/>
        <v>012</v>
      </c>
      <c r="CC65" s="120" t="str">
        <f t="shared" si="527"/>
        <v>042</v>
      </c>
      <c r="CD65" s="120" t="str">
        <f t="shared" si="527"/>
        <v>044</v>
      </c>
      <c r="CE65" s="120" t="str">
        <f t="shared" si="527"/>
        <v>053</v>
      </c>
      <c r="CF65" s="120" t="str">
        <f t="shared" si="527"/>
        <v>054</v>
      </c>
      <c r="CG65" s="120" t="str">
        <f t="shared" si="527"/>
        <v>058</v>
      </c>
      <c r="CH65" s="120" t="str">
        <f t="shared" si="527"/>
        <v>069</v>
      </c>
      <c r="CI65" s="120" t="str">
        <f t="shared" si="527"/>
        <v>070</v>
      </c>
      <c r="CJ65" s="247" t="str">
        <f t="shared" si="527"/>
        <v>079</v>
      </c>
      <c r="CK65" s="247" t="str">
        <f t="shared" si="527"/>
        <v>082</v>
      </c>
      <c r="CL65" s="247" t="str">
        <f t="shared" ref="CL65:CN65" si="531">MID(CL1,2,3)</f>
        <v>097</v>
      </c>
      <c r="CM65" s="247" t="str">
        <f t="shared" si="531"/>
        <v>098</v>
      </c>
      <c r="CN65" s="247" t="str">
        <f t="shared" si="531"/>
        <v>100</v>
      </c>
      <c r="CO65" s="247" t="str">
        <f t="shared" ref="CO65:CP65" si="532">MID(CO1,2,3)</f>
        <v>104</v>
      </c>
      <c r="CP65" s="247" t="str">
        <f t="shared" si="532"/>
        <v>106</v>
      </c>
      <c r="CQ65" s="247" t="str">
        <f t="shared" ref="CQ65" si="533">MID(CQ1,2,3)</f>
        <v>110</v>
      </c>
      <c r="CR65" s="120" t="str">
        <f t="shared" si="527"/>
        <v>019</v>
      </c>
      <c r="CS65" s="120" t="str">
        <f t="shared" si="527"/>
        <v>001</v>
      </c>
      <c r="CT65" s="120" t="str">
        <f t="shared" si="527"/>
        <v>002</v>
      </c>
      <c r="CU65" s="120" t="str">
        <f t="shared" si="527"/>
        <v>004</v>
      </c>
      <c r="CV65" s="120" t="str">
        <f t="shared" si="527"/>
        <v>002</v>
      </c>
      <c r="CZ65" s="122"/>
    </row>
    <row r="66" spans="2:104" s="117" customFormat="1" ht="11.25" outlineLevel="1">
      <c r="C66" s="123"/>
      <c r="AI66" s="220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J66" s="248"/>
      <c r="CK66" s="248"/>
      <c r="CL66" s="248"/>
      <c r="CM66" s="248"/>
      <c r="CN66" s="248"/>
      <c r="CO66" s="248"/>
      <c r="CP66" s="248"/>
      <c r="CQ66" s="248"/>
      <c r="CZ66" s="124"/>
    </row>
    <row r="67" spans="2:104" s="117" customFormat="1" ht="11.25" outlineLevel="1">
      <c r="C67" s="123"/>
      <c r="D67" s="117" t="s">
        <v>313</v>
      </c>
      <c r="E67" s="117" t="s">
        <v>314</v>
      </c>
      <c r="F67" s="117" t="s">
        <v>315</v>
      </c>
      <c r="G67" s="117" t="s">
        <v>316</v>
      </c>
      <c r="H67" s="117" t="s">
        <v>127</v>
      </c>
      <c r="I67" s="117" t="s">
        <v>317</v>
      </c>
      <c r="J67" s="117" t="s">
        <v>129</v>
      </c>
      <c r="K67" s="117" t="s">
        <v>318</v>
      </c>
      <c r="L67" s="117" t="s">
        <v>319</v>
      </c>
      <c r="M67" s="117" t="s">
        <v>126</v>
      </c>
      <c r="N67" s="117" t="s">
        <v>320</v>
      </c>
      <c r="O67" s="117" t="s">
        <v>321</v>
      </c>
      <c r="P67" s="117" t="s">
        <v>322</v>
      </c>
      <c r="Q67" s="117" t="s">
        <v>323</v>
      </c>
      <c r="R67" s="117" t="s">
        <v>324</v>
      </c>
      <c r="S67" s="117" t="s">
        <v>325</v>
      </c>
      <c r="T67" s="117" t="s">
        <v>326</v>
      </c>
      <c r="U67" s="117" t="s">
        <v>327</v>
      </c>
      <c r="V67" s="117" t="s">
        <v>328</v>
      </c>
      <c r="W67" s="117" t="s">
        <v>329</v>
      </c>
      <c r="X67" s="117" t="s">
        <v>330</v>
      </c>
      <c r="Y67" s="117" t="s">
        <v>331</v>
      </c>
      <c r="Z67" s="117" t="s">
        <v>332</v>
      </c>
      <c r="AA67" s="117" t="s">
        <v>333</v>
      </c>
      <c r="AB67" s="117" t="s">
        <v>334</v>
      </c>
      <c r="AC67" s="117" t="s">
        <v>335</v>
      </c>
      <c r="AD67" s="117" t="s">
        <v>336</v>
      </c>
      <c r="AE67" s="117" t="s">
        <v>124</v>
      </c>
      <c r="AF67" s="117" t="s">
        <v>337</v>
      </c>
      <c r="AG67" s="117" t="s">
        <v>338</v>
      </c>
      <c r="AH67" s="117" t="s">
        <v>125</v>
      </c>
      <c r="AI67" s="117" t="s">
        <v>339</v>
      </c>
      <c r="AJ67" s="117" t="s">
        <v>340</v>
      </c>
      <c r="AK67" s="117" t="s">
        <v>341</v>
      </c>
      <c r="AL67" s="117" t="s">
        <v>342</v>
      </c>
      <c r="AM67" s="117" t="s">
        <v>343</v>
      </c>
      <c r="AN67" s="117" t="s">
        <v>128</v>
      </c>
      <c r="AO67" s="117" t="s">
        <v>344</v>
      </c>
      <c r="AP67" s="117" t="s">
        <v>345</v>
      </c>
      <c r="AQ67" s="117" t="s">
        <v>346</v>
      </c>
      <c r="AR67" s="117" t="s">
        <v>347</v>
      </c>
      <c r="AS67" s="117" t="s">
        <v>348</v>
      </c>
      <c r="AT67" s="117" t="s">
        <v>349</v>
      </c>
      <c r="AU67" s="117" t="s">
        <v>350</v>
      </c>
      <c r="AV67" s="117" t="s">
        <v>351</v>
      </c>
      <c r="AW67" s="117" t="s">
        <v>352</v>
      </c>
      <c r="AX67" s="117" t="s">
        <v>353</v>
      </c>
      <c r="AY67" s="117" t="s">
        <v>354</v>
      </c>
      <c r="AZ67" s="248" t="s">
        <v>355</v>
      </c>
      <c r="BA67" s="248" t="s">
        <v>356</v>
      </c>
      <c r="BB67" s="248" t="s">
        <v>357</v>
      </c>
      <c r="BC67" s="248" t="s">
        <v>358</v>
      </c>
      <c r="BD67" s="248" t="s">
        <v>359</v>
      </c>
      <c r="BE67" s="248" t="s">
        <v>360</v>
      </c>
      <c r="BF67" s="248" t="s">
        <v>361</v>
      </c>
      <c r="BG67" s="248" t="s">
        <v>362</v>
      </c>
      <c r="BH67" s="248" t="s">
        <v>363</v>
      </c>
      <c r="BI67" s="248" t="s">
        <v>364</v>
      </c>
      <c r="BJ67" s="248" t="s">
        <v>365</v>
      </c>
      <c r="BK67" s="248" t="s">
        <v>366</v>
      </c>
      <c r="BL67" s="248" t="s">
        <v>367</v>
      </c>
      <c r="BM67" s="248" t="s">
        <v>368</v>
      </c>
      <c r="BN67" s="248" t="s">
        <v>369</v>
      </c>
      <c r="BO67" s="248" t="s">
        <v>370</v>
      </c>
      <c r="BP67" s="248" t="s">
        <v>371</v>
      </c>
      <c r="BQ67" s="248" t="s">
        <v>372</v>
      </c>
      <c r="BR67" s="248" t="s">
        <v>373</v>
      </c>
      <c r="BS67" s="248" t="s">
        <v>374</v>
      </c>
      <c r="BT67" s="248" t="s">
        <v>375</v>
      </c>
      <c r="BU67" s="248" t="s">
        <v>376</v>
      </c>
      <c r="BV67" s="248" t="s">
        <v>377</v>
      </c>
      <c r="BW67" s="248" t="s">
        <v>378</v>
      </c>
      <c r="BX67" s="248" t="s">
        <v>379</v>
      </c>
      <c r="BY67" s="248" t="s">
        <v>380</v>
      </c>
      <c r="BZ67" s="248" t="s">
        <v>381</v>
      </c>
      <c r="CA67" s="248" t="s">
        <v>382</v>
      </c>
      <c r="CB67" s="117" t="s">
        <v>383</v>
      </c>
      <c r="CC67" s="117" t="s">
        <v>384</v>
      </c>
      <c r="CD67" s="117" t="s">
        <v>385</v>
      </c>
      <c r="CE67" s="117" t="s">
        <v>386</v>
      </c>
      <c r="CF67" s="117" t="s">
        <v>387</v>
      </c>
      <c r="CG67" s="117" t="s">
        <v>388</v>
      </c>
      <c r="CH67" s="117" t="s">
        <v>389</v>
      </c>
      <c r="CI67" s="117" t="s">
        <v>390</v>
      </c>
      <c r="CJ67" s="248" t="s">
        <v>391</v>
      </c>
      <c r="CK67" s="248" t="s">
        <v>392</v>
      </c>
      <c r="CL67" s="248" t="s">
        <v>393</v>
      </c>
      <c r="CM67" s="248" t="s">
        <v>394</v>
      </c>
      <c r="CN67" s="248" t="s">
        <v>395</v>
      </c>
      <c r="CO67" s="248" t="s">
        <v>396</v>
      </c>
      <c r="CP67" s="248" t="s">
        <v>397</v>
      </c>
      <c r="CQ67" s="248" t="s">
        <v>398</v>
      </c>
      <c r="CR67" s="117" t="s">
        <v>399</v>
      </c>
      <c r="CS67" s="117" t="s">
        <v>400</v>
      </c>
      <c r="CT67" s="117" t="s">
        <v>401</v>
      </c>
      <c r="CU67" s="117" t="s">
        <v>402</v>
      </c>
      <c r="CV67" s="117" t="s">
        <v>403</v>
      </c>
      <c r="CZ67" s="124"/>
    </row>
    <row r="68" spans="2:104" s="120" customFormat="1" ht="11.25" outlineLevel="1">
      <c r="C68" s="121"/>
      <c r="D68" s="120" t="str">
        <f t="shared" ref="D68:AE68" si="534">D63&amp;D65</f>
        <v>A001</v>
      </c>
      <c r="E68" s="120" t="str">
        <f t="shared" si="534"/>
        <v>A003</v>
      </c>
      <c r="F68" s="120" t="str">
        <f t="shared" si="534"/>
        <v>A004</v>
      </c>
      <c r="G68" s="120" t="str">
        <f t="shared" si="534"/>
        <v>A005</v>
      </c>
      <c r="H68" s="120" t="str">
        <f t="shared" si="534"/>
        <v>A006</v>
      </c>
      <c r="I68" s="120" t="str">
        <f t="shared" si="534"/>
        <v>A007</v>
      </c>
      <c r="J68" s="120" t="str">
        <f t="shared" si="534"/>
        <v>A008</v>
      </c>
      <c r="K68" s="120" t="str">
        <f t="shared" si="534"/>
        <v>A013</v>
      </c>
      <c r="L68" s="120" t="str">
        <f t="shared" si="534"/>
        <v>A014</v>
      </c>
      <c r="M68" s="120" t="str">
        <f t="shared" si="534"/>
        <v>A016</v>
      </c>
      <c r="N68" s="120" t="str">
        <f t="shared" si="534"/>
        <v>A017</v>
      </c>
      <c r="O68" s="120" t="str">
        <f t="shared" si="534"/>
        <v>A019</v>
      </c>
      <c r="P68" s="120" t="str">
        <f t="shared" si="534"/>
        <v>A020</v>
      </c>
      <c r="Q68" s="120" t="str">
        <f t="shared" si="534"/>
        <v>A021</v>
      </c>
      <c r="R68" s="120" t="str">
        <f t="shared" si="534"/>
        <v>A022</v>
      </c>
      <c r="S68" s="120" t="str">
        <f t="shared" si="534"/>
        <v>A026</v>
      </c>
      <c r="T68" s="120" t="str">
        <f t="shared" si="534"/>
        <v>A027</v>
      </c>
      <c r="U68" s="120" t="str">
        <f t="shared" si="534"/>
        <v>A029</v>
      </c>
      <c r="V68" s="120" t="str">
        <f t="shared" si="534"/>
        <v>A030</v>
      </c>
      <c r="W68" s="120" t="str">
        <f t="shared" si="534"/>
        <v>A031</v>
      </c>
      <c r="X68" s="120" t="str">
        <f t="shared" si="534"/>
        <v>A032</v>
      </c>
      <c r="Y68" s="120" t="str">
        <f t="shared" si="534"/>
        <v>A033</v>
      </c>
      <c r="Z68" s="120" t="str">
        <f t="shared" si="534"/>
        <v>A034</v>
      </c>
      <c r="AA68" s="120" t="str">
        <f t="shared" si="534"/>
        <v>A035</v>
      </c>
      <c r="AB68" s="120" t="str">
        <f t="shared" si="534"/>
        <v>A037</v>
      </c>
      <c r="AC68" s="120" t="str">
        <f t="shared" si="534"/>
        <v>A038</v>
      </c>
      <c r="AD68" s="120" t="str">
        <f t="shared" si="534"/>
        <v>A039</v>
      </c>
      <c r="AE68" s="120" t="str">
        <f t="shared" si="534"/>
        <v>A040</v>
      </c>
      <c r="AF68" s="120" t="str">
        <f t="shared" ref="AF68:CB68" si="535">AF63&amp;AF65</f>
        <v>A041</v>
      </c>
      <c r="AG68" s="120" t="str">
        <f t="shared" si="535"/>
        <v>A045</v>
      </c>
      <c r="AH68" s="120" t="str">
        <f t="shared" si="535"/>
        <v>A046</v>
      </c>
      <c r="AI68" s="120" t="str">
        <f t="shared" si="535"/>
        <v>A047</v>
      </c>
      <c r="AJ68" s="120" t="str">
        <f t="shared" si="535"/>
        <v>A048</v>
      </c>
      <c r="AK68" s="120" t="str">
        <f t="shared" si="535"/>
        <v>A050</v>
      </c>
      <c r="AL68" s="120" t="str">
        <f t="shared" si="535"/>
        <v>A051</v>
      </c>
      <c r="AM68" s="120" t="str">
        <f t="shared" si="535"/>
        <v>A052</v>
      </c>
      <c r="AN68" s="120" t="str">
        <f t="shared" si="535"/>
        <v>A055</v>
      </c>
      <c r="AO68" s="120" t="str">
        <f t="shared" si="535"/>
        <v>A056</v>
      </c>
      <c r="AP68" s="120" t="str">
        <f t="shared" si="535"/>
        <v>A057</v>
      </c>
      <c r="AQ68" s="120" t="str">
        <f t="shared" si="535"/>
        <v>A059</v>
      </c>
      <c r="AR68" s="120" t="str">
        <f t="shared" si="535"/>
        <v>A060</v>
      </c>
      <c r="AS68" s="120" t="str">
        <f t="shared" si="535"/>
        <v>A061</v>
      </c>
      <c r="AT68" s="120" t="str">
        <f t="shared" si="535"/>
        <v>A062</v>
      </c>
      <c r="AU68" s="120" t="str">
        <f t="shared" si="535"/>
        <v>A063</v>
      </c>
      <c r="AV68" s="120" t="str">
        <f t="shared" si="535"/>
        <v>A064</v>
      </c>
      <c r="AW68" s="120" t="str">
        <f t="shared" si="535"/>
        <v>A066</v>
      </c>
      <c r="AX68" s="120" t="str">
        <f t="shared" si="535"/>
        <v>A067</v>
      </c>
      <c r="AY68" s="120" t="str">
        <f t="shared" si="535"/>
        <v>A068</v>
      </c>
      <c r="AZ68" s="247" t="str">
        <f t="shared" si="535"/>
        <v>A071</v>
      </c>
      <c r="BA68" s="247" t="str">
        <f t="shared" si="535"/>
        <v>A072</v>
      </c>
      <c r="BB68" s="247" t="str">
        <f t="shared" si="535"/>
        <v>A073</v>
      </c>
      <c r="BC68" s="247" t="str">
        <f t="shared" si="535"/>
        <v>A074</v>
      </c>
      <c r="BD68" s="247" t="str">
        <f t="shared" si="535"/>
        <v>A075</v>
      </c>
      <c r="BE68" s="247" t="str">
        <f t="shared" si="535"/>
        <v>A078</v>
      </c>
      <c r="BF68" s="247" t="str">
        <f t="shared" ref="BF68:BG68" si="536">BF63&amp;BF65</f>
        <v>A083</v>
      </c>
      <c r="BG68" s="247" t="str">
        <f t="shared" si="536"/>
        <v>A084</v>
      </c>
      <c r="BH68" s="247" t="str">
        <f t="shared" ref="BH68:BK68" si="537">BH63&amp;BH65</f>
        <v>A085</v>
      </c>
      <c r="BI68" s="247" t="str">
        <f t="shared" ref="BI68:BJ68" si="538">BI63&amp;BI65</f>
        <v>A086</v>
      </c>
      <c r="BJ68" s="247" t="str">
        <f t="shared" si="538"/>
        <v>A087</v>
      </c>
      <c r="BK68" s="247" t="str">
        <f t="shared" si="537"/>
        <v>A088</v>
      </c>
      <c r="BL68" s="247" t="str">
        <f>BL63&amp;BL65</f>
        <v>A089</v>
      </c>
      <c r="BM68" s="247" t="str">
        <f>BM63&amp;BM65</f>
        <v>A090</v>
      </c>
      <c r="BN68" s="247" t="str">
        <f t="shared" ref="BN68:BQ68" si="539">BN63&amp;BN65</f>
        <v>A091</v>
      </c>
      <c r="BO68" s="247" t="str">
        <f t="shared" si="539"/>
        <v>A092</v>
      </c>
      <c r="BP68" s="247" t="str">
        <f t="shared" si="539"/>
        <v>A093</v>
      </c>
      <c r="BQ68" s="247" t="str">
        <f t="shared" si="539"/>
        <v>A094</v>
      </c>
      <c r="BR68" s="247" t="str">
        <f>BR63&amp;BR65</f>
        <v>A095</v>
      </c>
      <c r="BS68" s="247" t="str">
        <f t="shared" ref="BS68:BT68" si="540">BS63&amp;BS65</f>
        <v>A096</v>
      </c>
      <c r="BT68" s="247" t="str">
        <f t="shared" si="540"/>
        <v>A099</v>
      </c>
      <c r="BU68" s="247" t="str">
        <f t="shared" ref="BU68:BZ68" si="541">BU63&amp;BU65</f>
        <v>A101</v>
      </c>
      <c r="BV68" s="247" t="str">
        <f t="shared" si="541"/>
        <v>A102</v>
      </c>
      <c r="BW68" s="247" t="str">
        <f t="shared" si="541"/>
        <v>A103</v>
      </c>
      <c r="BX68" s="247" t="str">
        <f t="shared" si="541"/>
        <v>A105</v>
      </c>
      <c r="BY68" s="247" t="str">
        <f t="shared" si="541"/>
        <v>A107</v>
      </c>
      <c r="BZ68" s="247" t="str">
        <f t="shared" si="541"/>
        <v>A108</v>
      </c>
      <c r="CA68" s="247" t="str">
        <f t="shared" ref="CA68" si="542">CA63&amp;CA65</f>
        <v>A109</v>
      </c>
      <c r="CB68" s="120" t="str">
        <f t="shared" si="535"/>
        <v>A012</v>
      </c>
      <c r="CC68" s="120" t="str">
        <f t="shared" ref="CC68:CU68" si="543">CC63&amp;CC65</f>
        <v>A042</v>
      </c>
      <c r="CD68" s="120" t="str">
        <f t="shared" si="543"/>
        <v>A044</v>
      </c>
      <c r="CE68" s="120" t="str">
        <f t="shared" si="543"/>
        <v>A053</v>
      </c>
      <c r="CF68" s="120" t="str">
        <f t="shared" si="543"/>
        <v>A054</v>
      </c>
      <c r="CG68" s="120" t="str">
        <f t="shared" si="543"/>
        <v>A058</v>
      </c>
      <c r="CH68" s="120" t="str">
        <f t="shared" si="543"/>
        <v>A069</v>
      </c>
      <c r="CI68" s="120" t="str">
        <f t="shared" si="543"/>
        <v>A070</v>
      </c>
      <c r="CJ68" s="247" t="str">
        <f t="shared" si="543"/>
        <v>A079</v>
      </c>
      <c r="CK68" s="247" t="str">
        <f t="shared" si="543"/>
        <v>A082</v>
      </c>
      <c r="CL68" s="247" t="str">
        <f t="shared" ref="CL68:CN68" si="544">CL63&amp;CL65</f>
        <v>A097</v>
      </c>
      <c r="CM68" s="247" t="str">
        <f t="shared" si="544"/>
        <v>A098</v>
      </c>
      <c r="CN68" s="247" t="str">
        <f t="shared" si="544"/>
        <v>A100</v>
      </c>
      <c r="CO68" s="247" t="str">
        <f t="shared" ref="CO68:CP68" si="545">CO63&amp;CO65</f>
        <v>A104</v>
      </c>
      <c r="CP68" s="247" t="str">
        <f t="shared" si="545"/>
        <v>A106</v>
      </c>
      <c r="CQ68" s="247" t="str">
        <f t="shared" ref="CQ68" si="546">CQ63&amp;CQ65</f>
        <v>A110</v>
      </c>
      <c r="CR68" s="120" t="str">
        <f t="shared" si="543"/>
        <v>B019</v>
      </c>
      <c r="CS68" s="120" t="str">
        <f t="shared" si="543"/>
        <v>C001</v>
      </c>
      <c r="CT68" s="120" t="str">
        <f t="shared" ref="CT68" si="547">CT63&amp;CT65</f>
        <v>C002</v>
      </c>
      <c r="CU68" s="120" t="str">
        <f t="shared" si="543"/>
        <v>C004</v>
      </c>
      <c r="CV68" s="120" t="str">
        <f t="shared" ref="CV68" si="548">CV63&amp;CV65</f>
        <v>D002</v>
      </c>
      <c r="CW68" s="120" t="s">
        <v>45</v>
      </c>
      <c r="CZ68" s="122"/>
    </row>
    <row r="69" spans="2:104" s="117" customFormat="1" ht="11.25" outlineLevel="1">
      <c r="C69" s="123" t="s">
        <v>102</v>
      </c>
      <c r="D69" s="125">
        <v>5940000000</v>
      </c>
      <c r="E69" s="125">
        <v>4450000000</v>
      </c>
      <c r="F69" s="125">
        <v>3680000000</v>
      </c>
      <c r="G69" s="125">
        <v>2533000000</v>
      </c>
      <c r="H69" s="125">
        <v>2450000000</v>
      </c>
      <c r="I69" s="125">
        <v>2270000000</v>
      </c>
      <c r="J69" s="125">
        <v>1950000000</v>
      </c>
      <c r="K69" s="125">
        <v>5950000000</v>
      </c>
      <c r="L69" s="125">
        <v>2252300000</v>
      </c>
      <c r="M69" s="125">
        <v>5300000000</v>
      </c>
      <c r="N69" s="125">
        <v>4640000000</v>
      </c>
      <c r="O69" s="125">
        <v>3460000000</v>
      </c>
      <c r="P69" s="125">
        <v>2780000000</v>
      </c>
      <c r="Q69" s="125">
        <v>3728000000</v>
      </c>
      <c r="R69" s="125">
        <v>2520000000</v>
      </c>
      <c r="S69" s="125">
        <v>1580000000</v>
      </c>
      <c r="T69" s="125">
        <v>2350000000</v>
      </c>
      <c r="U69" s="125">
        <v>2950000000</v>
      </c>
      <c r="V69" s="125">
        <v>4200000000</v>
      </c>
      <c r="W69" s="125">
        <v>1400000000</v>
      </c>
      <c r="X69" s="125">
        <v>6090000000</v>
      </c>
      <c r="Y69" s="125">
        <v>2000000000</v>
      </c>
      <c r="Z69" s="125">
        <v>1305000000</v>
      </c>
      <c r="AA69" s="125">
        <v>1155000000</v>
      </c>
      <c r="AB69" s="125">
        <v>6400000000</v>
      </c>
      <c r="AC69" s="125">
        <v>1500000000</v>
      </c>
      <c r="AD69" s="125">
        <v>4400000000</v>
      </c>
      <c r="AE69" s="125">
        <v>9850000000</v>
      </c>
      <c r="AF69" s="125">
        <v>2300000000</v>
      </c>
      <c r="AG69" s="125">
        <v>3300000000</v>
      </c>
      <c r="AH69" s="125">
        <v>7600000000</v>
      </c>
      <c r="AI69" s="125">
        <v>5800000000</v>
      </c>
      <c r="AJ69" s="125">
        <v>3760000000</v>
      </c>
      <c r="AK69" s="125">
        <v>2400000000</v>
      </c>
      <c r="AL69" s="125">
        <v>2310000000</v>
      </c>
      <c r="AM69" s="125">
        <v>1380000000</v>
      </c>
      <c r="AN69" s="125">
        <v>2110000000</v>
      </c>
      <c r="AO69" s="125">
        <v>2760000000</v>
      </c>
      <c r="AP69" s="125">
        <v>1951000000</v>
      </c>
      <c r="AQ69" s="125">
        <v>1864802000</v>
      </c>
      <c r="AR69" s="125">
        <v>10250000000</v>
      </c>
      <c r="AS69" s="125">
        <v>2200000000</v>
      </c>
      <c r="AT69" s="125">
        <v>3080000000</v>
      </c>
      <c r="AU69" s="125">
        <v>2620000000</v>
      </c>
      <c r="AV69" s="125">
        <v>2010000000</v>
      </c>
      <c r="AW69" s="125">
        <v>6800000000</v>
      </c>
      <c r="AX69" s="125">
        <v>4300000000</v>
      </c>
      <c r="AY69" s="125">
        <v>4000000000</v>
      </c>
      <c r="AZ69" s="249">
        <v>4670000000</v>
      </c>
      <c r="BA69" s="249">
        <v>4590000000</v>
      </c>
      <c r="BB69" s="249">
        <v>2710000000</v>
      </c>
      <c r="BC69" s="249">
        <v>2300000000</v>
      </c>
      <c r="BD69" s="249">
        <v>11270000000</v>
      </c>
      <c r="BE69" s="249">
        <v>1267000000</v>
      </c>
      <c r="BF69" s="249">
        <v>6120000000</v>
      </c>
      <c r="BG69" s="249">
        <v>2800000000</v>
      </c>
      <c r="BH69" s="249">
        <v>1880000000</v>
      </c>
      <c r="BI69" s="249">
        <v>2020000000</v>
      </c>
      <c r="BJ69" s="249">
        <v>2200000000</v>
      </c>
      <c r="BK69" s="249">
        <v>1900000000</v>
      </c>
      <c r="BL69" s="249">
        <v>5250000000</v>
      </c>
      <c r="BM69" s="249">
        <v>3900000000</v>
      </c>
      <c r="BN69" s="249">
        <v>3180000000</v>
      </c>
      <c r="BO69" s="249">
        <v>2600000000</v>
      </c>
      <c r="BP69" s="249">
        <v>4350000000</v>
      </c>
      <c r="BQ69" s="249">
        <v>12000000000</v>
      </c>
      <c r="BR69" s="249">
        <v>8666500000</v>
      </c>
      <c r="BS69" s="249">
        <v>3650000000</v>
      </c>
      <c r="BT69" s="249">
        <v>1934000000</v>
      </c>
      <c r="BU69" s="249">
        <v>7210000000</v>
      </c>
      <c r="BV69" s="249">
        <v>2750000000</v>
      </c>
      <c r="BW69" s="249">
        <v>2200000000</v>
      </c>
      <c r="BX69" s="249">
        <v>1750000000</v>
      </c>
      <c r="BY69" s="249">
        <v>3600000000</v>
      </c>
      <c r="BZ69" s="249">
        <v>3350000000</v>
      </c>
      <c r="CA69" s="249">
        <v>3950000000</v>
      </c>
      <c r="CB69" s="125">
        <v>5570000000</v>
      </c>
      <c r="CC69" s="125">
        <v>5400000000</v>
      </c>
      <c r="CD69" s="125">
        <v>2100000000</v>
      </c>
      <c r="CE69" s="125">
        <v>4900000000</v>
      </c>
      <c r="CF69" s="125">
        <v>2220000000</v>
      </c>
      <c r="CG69" s="125">
        <v>7550000000</v>
      </c>
      <c r="CH69" s="125">
        <v>2870000000</v>
      </c>
      <c r="CI69" s="125">
        <v>2005000000</v>
      </c>
      <c r="CJ69" s="249">
        <v>7327000000</v>
      </c>
      <c r="CK69" s="249">
        <v>2770000000</v>
      </c>
      <c r="CL69" s="249">
        <v>2350000000</v>
      </c>
      <c r="CM69" s="249">
        <v>1300000000</v>
      </c>
      <c r="CN69" s="249">
        <v>13000000000</v>
      </c>
      <c r="CO69" s="249">
        <v>2200000000</v>
      </c>
      <c r="CP69" s="249">
        <v>5900000000</v>
      </c>
      <c r="CQ69" s="249">
        <v>4550000000</v>
      </c>
      <c r="CR69" s="125">
        <v>5353000000</v>
      </c>
      <c r="CS69" s="125">
        <v>9900000000</v>
      </c>
      <c r="CT69" s="125">
        <v>2479650000</v>
      </c>
      <c r="CU69" s="125">
        <v>9800000000</v>
      </c>
      <c r="CV69" s="125">
        <v>2880000000</v>
      </c>
      <c r="CW69" s="126">
        <f t="shared" ref="CW69:CW85" si="549">SUM(D69:CV69)</f>
        <v>388371252000</v>
      </c>
      <c r="CX69" s="126"/>
      <c r="CZ69" s="124"/>
    </row>
    <row r="70" spans="2:104" s="117" customFormat="1" ht="11.25" outlineLevel="1">
      <c r="C70" s="127" t="s">
        <v>46</v>
      </c>
      <c r="D70" s="128">
        <f t="shared" ref="D70:AI70" si="550">D69/$CW$69</f>
        <v>1.5294643899131854E-2</v>
      </c>
      <c r="E70" s="128">
        <f t="shared" si="550"/>
        <v>1.1458108644972518E-2</v>
      </c>
      <c r="F70" s="128">
        <f t="shared" si="550"/>
        <v>9.4754696210109807E-3</v>
      </c>
      <c r="G70" s="128">
        <f t="shared" si="550"/>
        <v>6.5221099320708735E-3</v>
      </c>
      <c r="H70" s="128">
        <f t="shared" si="550"/>
        <v>6.3083968944230712E-3</v>
      </c>
      <c r="I70" s="128">
        <f t="shared" si="550"/>
        <v>5.8449228368736214E-3</v>
      </c>
      <c r="J70" s="128">
        <f t="shared" si="550"/>
        <v>5.0209689567857095E-3</v>
      </c>
      <c r="K70" s="128">
        <f t="shared" si="550"/>
        <v>1.5320392457884602E-2</v>
      </c>
      <c r="L70" s="128">
        <f t="shared" si="550"/>
        <v>5.7993478878812588E-3</v>
      </c>
      <c r="M70" s="128">
        <f t="shared" si="550"/>
        <v>1.3646736138956032E-2</v>
      </c>
      <c r="N70" s="128">
        <f t="shared" si="550"/>
        <v>1.1947331261274714E-2</v>
      </c>
      <c r="O70" s="128">
        <f t="shared" si="550"/>
        <v>8.9090013284505408E-3</v>
      </c>
      <c r="P70" s="128">
        <f t="shared" si="550"/>
        <v>7.1580993332637302E-3</v>
      </c>
      <c r="Q70" s="128">
        <f t="shared" si="550"/>
        <v>9.5990627030241669E-3</v>
      </c>
      <c r="R70" s="128">
        <f t="shared" si="550"/>
        <v>6.4886368056923018E-3</v>
      </c>
      <c r="S70" s="128">
        <f t="shared" si="550"/>
        <v>4.068272282934062E-3</v>
      </c>
      <c r="T70" s="128">
        <f t="shared" si="550"/>
        <v>6.0509113068955992E-3</v>
      </c>
      <c r="U70" s="128">
        <f t="shared" si="550"/>
        <v>7.5958248320604329E-3</v>
      </c>
      <c r="V70" s="128">
        <f t="shared" si="550"/>
        <v>1.0814394676153836E-2</v>
      </c>
      <c r="W70" s="128">
        <f t="shared" si="550"/>
        <v>3.6047982253846122E-3</v>
      </c>
      <c r="X70" s="128">
        <f t="shared" si="550"/>
        <v>1.5680872280423062E-2</v>
      </c>
      <c r="Y70" s="128">
        <f t="shared" si="550"/>
        <v>5.1497117505494459E-3</v>
      </c>
      <c r="Z70" s="128">
        <f t="shared" si="550"/>
        <v>3.3601869172335133E-3</v>
      </c>
      <c r="AA70" s="128">
        <f t="shared" si="550"/>
        <v>2.9739585359423049E-3</v>
      </c>
      <c r="AB70" s="128">
        <f t="shared" si="550"/>
        <v>1.6479077601758228E-2</v>
      </c>
      <c r="AC70" s="128">
        <f t="shared" si="550"/>
        <v>3.8622838129120846E-3</v>
      </c>
      <c r="AD70" s="128">
        <f t="shared" si="550"/>
        <v>1.1329365851208782E-2</v>
      </c>
      <c r="AE70" s="128">
        <f t="shared" si="550"/>
        <v>2.5362330371456021E-2</v>
      </c>
      <c r="AF70" s="128">
        <f t="shared" si="550"/>
        <v>5.9221685131318627E-3</v>
      </c>
      <c r="AG70" s="128">
        <f t="shared" si="550"/>
        <v>8.4970243884065853E-3</v>
      </c>
      <c r="AH70" s="128">
        <f t="shared" si="550"/>
        <v>1.9568904652087896E-2</v>
      </c>
      <c r="AI70" s="128">
        <f t="shared" si="550"/>
        <v>1.4934164076593393E-2</v>
      </c>
      <c r="AJ70" s="128">
        <f t="shared" ref="AJ70:BO70" si="551">AJ69/$CW$69</f>
        <v>9.6814580910329576E-3</v>
      </c>
      <c r="AK70" s="128">
        <f t="shared" si="551"/>
        <v>6.1796541006593347E-3</v>
      </c>
      <c r="AL70" s="128">
        <f t="shared" si="551"/>
        <v>5.9479170718846099E-3</v>
      </c>
      <c r="AM70" s="128">
        <f t="shared" si="551"/>
        <v>3.5533011078791176E-3</v>
      </c>
      <c r="AN70" s="128">
        <f t="shared" si="551"/>
        <v>5.4329458968296659E-3</v>
      </c>
      <c r="AO70" s="128">
        <f t="shared" si="551"/>
        <v>7.1066022157582351E-3</v>
      </c>
      <c r="AP70" s="128">
        <f t="shared" si="551"/>
        <v>5.0235438126609846E-3</v>
      </c>
      <c r="AQ70" s="128">
        <f t="shared" si="551"/>
        <v>4.801596385924054E-3</v>
      </c>
      <c r="AR70" s="128">
        <f t="shared" si="551"/>
        <v>2.6392272721565909E-2</v>
      </c>
      <c r="AS70" s="128">
        <f t="shared" si="551"/>
        <v>5.6646829256043908E-3</v>
      </c>
      <c r="AT70" s="128">
        <f t="shared" si="551"/>
        <v>7.9305560958461471E-3</v>
      </c>
      <c r="AU70" s="128">
        <f t="shared" si="551"/>
        <v>6.7461223932197738E-3</v>
      </c>
      <c r="AV70" s="128">
        <f t="shared" si="551"/>
        <v>5.175460309302193E-3</v>
      </c>
      <c r="AW70" s="128">
        <f t="shared" si="551"/>
        <v>1.7509019951868116E-2</v>
      </c>
      <c r="AX70" s="128">
        <f t="shared" si="551"/>
        <v>1.1071880263681309E-2</v>
      </c>
      <c r="AY70" s="128">
        <f t="shared" si="551"/>
        <v>1.0299423501098892E-2</v>
      </c>
      <c r="AZ70" s="250">
        <f t="shared" si="551"/>
        <v>1.2024576937532956E-2</v>
      </c>
      <c r="BA70" s="250">
        <f t="shared" si="551"/>
        <v>1.1818588467510979E-2</v>
      </c>
      <c r="BB70" s="250">
        <f t="shared" si="551"/>
        <v>6.9778594219944996E-3</v>
      </c>
      <c r="BC70" s="250">
        <f t="shared" si="551"/>
        <v>5.9221685131318627E-3</v>
      </c>
      <c r="BD70" s="250">
        <f t="shared" si="551"/>
        <v>2.9018625714346127E-2</v>
      </c>
      <c r="BE70" s="250">
        <f t="shared" si="551"/>
        <v>3.2623423939730739E-3</v>
      </c>
      <c r="BF70" s="250">
        <f t="shared" si="551"/>
        <v>1.5758117956681306E-2</v>
      </c>
      <c r="BG70" s="250">
        <f t="shared" si="551"/>
        <v>7.2095964507692244E-3</v>
      </c>
      <c r="BH70" s="250">
        <f t="shared" si="551"/>
        <v>4.8407290455164788E-3</v>
      </c>
      <c r="BI70" s="250">
        <f t="shared" si="551"/>
        <v>5.2012088680549401E-3</v>
      </c>
      <c r="BJ70" s="250">
        <f t="shared" si="551"/>
        <v>5.6646829256043908E-3</v>
      </c>
      <c r="BK70" s="250">
        <f t="shared" si="551"/>
        <v>4.8922261630219739E-3</v>
      </c>
      <c r="BL70" s="250">
        <f t="shared" si="551"/>
        <v>1.3517993345192296E-2</v>
      </c>
      <c r="BM70" s="250">
        <f t="shared" si="551"/>
        <v>1.0041937913571419E-2</v>
      </c>
      <c r="BN70" s="250">
        <f t="shared" si="551"/>
        <v>8.1880416833736182E-3</v>
      </c>
      <c r="BO70" s="250">
        <f t="shared" si="551"/>
        <v>6.6946252757142796E-3</v>
      </c>
      <c r="BP70" s="250">
        <f t="shared" ref="BP70:CS70" si="552">BP69/$CW$69</f>
        <v>1.1200623057445045E-2</v>
      </c>
      <c r="BQ70" s="250">
        <f t="shared" si="552"/>
        <v>3.0898270503296677E-2</v>
      </c>
      <c r="BR70" s="250">
        <f t="shared" si="552"/>
        <v>2.2314988443068385E-2</v>
      </c>
      <c r="BS70" s="250">
        <f t="shared" si="552"/>
        <v>9.3982239447527385E-3</v>
      </c>
      <c r="BT70" s="250">
        <f t="shared" si="552"/>
        <v>4.9797712627813141E-3</v>
      </c>
      <c r="BU70" s="250">
        <f t="shared" si="552"/>
        <v>1.8564710860730752E-2</v>
      </c>
      <c r="BV70" s="250">
        <f t="shared" si="552"/>
        <v>7.080853657005488E-3</v>
      </c>
      <c r="BW70" s="250">
        <f t="shared" si="552"/>
        <v>5.6646829256043908E-3</v>
      </c>
      <c r="BX70" s="250">
        <f t="shared" si="552"/>
        <v>4.5059977817307655E-3</v>
      </c>
      <c r="BY70" s="250">
        <f t="shared" si="552"/>
        <v>9.2694811509890021E-3</v>
      </c>
      <c r="BZ70" s="250">
        <f t="shared" si="552"/>
        <v>8.6257671821703217E-3</v>
      </c>
      <c r="CA70" s="250">
        <f t="shared" si="552"/>
        <v>1.0170680707335155E-2</v>
      </c>
      <c r="CB70" s="128">
        <f t="shared" si="552"/>
        <v>1.4341947225280207E-2</v>
      </c>
      <c r="CC70" s="128">
        <f t="shared" si="552"/>
        <v>1.3904221726483503E-2</v>
      </c>
      <c r="CD70" s="128">
        <f t="shared" si="552"/>
        <v>5.4071973380769179E-3</v>
      </c>
      <c r="CE70" s="128">
        <f t="shared" si="552"/>
        <v>1.2616793788846142E-2</v>
      </c>
      <c r="CF70" s="128">
        <f t="shared" si="552"/>
        <v>5.716180043109885E-3</v>
      </c>
      <c r="CG70" s="128">
        <f t="shared" si="552"/>
        <v>1.9440161858324159E-2</v>
      </c>
      <c r="CH70" s="128">
        <f t="shared" si="552"/>
        <v>7.3898363620384551E-3</v>
      </c>
      <c r="CI70" s="128">
        <f t="shared" si="552"/>
        <v>5.1625860299258199E-3</v>
      </c>
      <c r="CJ70" s="250">
        <f t="shared" si="552"/>
        <v>1.8865968998137896E-2</v>
      </c>
      <c r="CK70" s="250">
        <f t="shared" si="552"/>
        <v>7.1323507745109822E-3</v>
      </c>
      <c r="CL70" s="250">
        <f t="shared" si="552"/>
        <v>6.0509113068955992E-3</v>
      </c>
      <c r="CM70" s="250">
        <f t="shared" si="552"/>
        <v>3.3473126378571398E-3</v>
      </c>
      <c r="CN70" s="250">
        <f t="shared" si="552"/>
        <v>3.3473126378571395E-2</v>
      </c>
      <c r="CO70" s="250">
        <f t="shared" si="552"/>
        <v>5.6646829256043908E-3</v>
      </c>
      <c r="CP70" s="250">
        <f t="shared" si="552"/>
        <v>1.5191649664120866E-2</v>
      </c>
      <c r="CQ70" s="250">
        <f t="shared" si="552"/>
        <v>1.1715594232499989E-2</v>
      </c>
      <c r="CR70" s="128">
        <f t="shared" si="552"/>
        <v>1.3783203500345592E-2</v>
      </c>
      <c r="CS70" s="128">
        <f t="shared" si="552"/>
        <v>2.5491073165219758E-2</v>
      </c>
      <c r="CT70" s="128">
        <f t="shared" ref="CT70:CU70" si="553">CT69/$CW$69</f>
        <v>6.3847413711249669E-3</v>
      </c>
      <c r="CU70" s="128">
        <f t="shared" si="553"/>
        <v>2.5233587577692285E-2</v>
      </c>
      <c r="CV70" s="128">
        <f t="shared" ref="CV70" si="554">CV69/$CW$69</f>
        <v>7.4155849207912022E-3</v>
      </c>
      <c r="CW70" s="128">
        <f t="shared" si="549"/>
        <v>1.0000000000000007</v>
      </c>
      <c r="CX70" s="126"/>
      <c r="CZ70" s="124"/>
    </row>
    <row r="71" spans="2:104" s="117" customFormat="1" ht="11.25" outlineLevel="1">
      <c r="C71" s="123" t="s">
        <v>103</v>
      </c>
      <c r="D71" s="125">
        <v>5905249844</v>
      </c>
      <c r="E71" s="125">
        <v>4152973443</v>
      </c>
      <c r="F71" s="125">
        <v>3329379128</v>
      </c>
      <c r="G71" s="125">
        <v>2373617921</v>
      </c>
      <c r="H71" s="125">
        <v>2388505432</v>
      </c>
      <c r="I71" s="125">
        <v>2211925860</v>
      </c>
      <c r="J71" s="125">
        <v>1804555775</v>
      </c>
      <c r="K71" s="125">
        <v>5584935619</v>
      </c>
      <c r="L71" s="125">
        <v>2261673966</v>
      </c>
      <c r="M71" s="125">
        <v>4877839578</v>
      </c>
      <c r="N71" s="125">
        <v>4449858530</v>
      </c>
      <c r="O71" s="125">
        <v>3090789465</v>
      </c>
      <c r="P71" s="125">
        <v>2751585305</v>
      </c>
      <c r="Q71" s="125">
        <v>3772549466</v>
      </c>
      <c r="R71" s="125">
        <v>2294523583</v>
      </c>
      <c r="S71" s="125">
        <v>1475308391</v>
      </c>
      <c r="T71" s="125">
        <v>2294902540</v>
      </c>
      <c r="U71" s="125">
        <v>3073340098</v>
      </c>
      <c r="V71" s="125">
        <v>3914011565</v>
      </c>
      <c r="W71" s="125">
        <v>1334237643</v>
      </c>
      <c r="X71" s="125">
        <v>6049592537</v>
      </c>
      <c r="Y71" s="125">
        <v>2060593984</v>
      </c>
      <c r="Z71" s="125">
        <v>1176497461</v>
      </c>
      <c r="AA71" s="125">
        <v>1223295411</v>
      </c>
      <c r="AB71" s="125">
        <v>6450978864</v>
      </c>
      <c r="AC71" s="125">
        <v>1537578310</v>
      </c>
      <c r="AD71" s="125">
        <v>0</v>
      </c>
      <c r="AE71" s="125">
        <v>0</v>
      </c>
      <c r="AF71" s="125">
        <v>2329663722</v>
      </c>
      <c r="AG71" s="125">
        <v>3404032555</v>
      </c>
      <c r="AH71" s="125">
        <v>7512446113</v>
      </c>
      <c r="AI71" s="125">
        <v>5540157734</v>
      </c>
      <c r="AJ71" s="125">
        <v>3612529091</v>
      </c>
      <c r="AK71" s="125">
        <v>2379549816</v>
      </c>
      <c r="AL71" s="125">
        <v>2258614170</v>
      </c>
      <c r="AM71" s="125">
        <v>1347892248</v>
      </c>
      <c r="AN71" s="125">
        <v>2103138755</v>
      </c>
      <c r="AO71" s="125">
        <v>2885500085</v>
      </c>
      <c r="AP71" s="125">
        <v>1907717400</v>
      </c>
      <c r="AQ71" s="125">
        <v>1700886018</v>
      </c>
      <c r="AR71" s="125">
        <v>9110668078</v>
      </c>
      <c r="AS71" s="125">
        <v>2250104562</v>
      </c>
      <c r="AT71" s="125">
        <v>3034753215</v>
      </c>
      <c r="AU71" s="125">
        <v>2726698657</v>
      </c>
      <c r="AV71" s="125">
        <v>1884113718</v>
      </c>
      <c r="AW71" s="125">
        <v>6890360501</v>
      </c>
      <c r="AX71" s="125">
        <v>4220592507</v>
      </c>
      <c r="AY71" s="125">
        <v>3951995177</v>
      </c>
      <c r="AZ71" s="249">
        <v>4577077508</v>
      </c>
      <c r="BA71" s="249">
        <v>4779989149</v>
      </c>
      <c r="BB71" s="249">
        <v>2764205585</v>
      </c>
      <c r="BC71" s="249">
        <v>2139834437</v>
      </c>
      <c r="BD71" s="249">
        <v>11164972064</v>
      </c>
      <c r="BE71" s="249">
        <v>1304942090</v>
      </c>
      <c r="BF71" s="249">
        <v>5968893105</v>
      </c>
      <c r="BG71" s="249">
        <v>2781501498</v>
      </c>
      <c r="BH71" s="249">
        <v>1873955947</v>
      </c>
      <c r="BI71" s="249">
        <v>2199152862</v>
      </c>
      <c r="BJ71" s="249">
        <v>2247748291</v>
      </c>
      <c r="BK71" s="249">
        <v>1893306236</v>
      </c>
      <c r="BL71" s="249">
        <v>5284906529</v>
      </c>
      <c r="BM71" s="249">
        <v>3787404624</v>
      </c>
      <c r="BN71" s="249">
        <v>3165175957</v>
      </c>
      <c r="BO71" s="249">
        <v>2572292265</v>
      </c>
      <c r="BP71" s="249">
        <v>5020712519</v>
      </c>
      <c r="BQ71" s="249">
        <v>11637690911</v>
      </c>
      <c r="BR71" s="249">
        <v>8412143479</v>
      </c>
      <c r="BS71" s="249">
        <v>3651335438</v>
      </c>
      <c r="BT71" s="249">
        <v>1992348438</v>
      </c>
      <c r="BU71" s="249">
        <v>7237585496</v>
      </c>
      <c r="BV71" s="249">
        <v>2757707068</v>
      </c>
      <c r="BW71" s="249">
        <v>2219451420</v>
      </c>
      <c r="BX71" s="249">
        <v>1750843166</v>
      </c>
      <c r="BY71" s="249">
        <v>3613287113</v>
      </c>
      <c r="BZ71" s="249">
        <v>3567402371</v>
      </c>
      <c r="CA71" s="249">
        <v>4003556876</v>
      </c>
      <c r="CB71" s="125">
        <v>4196373458</v>
      </c>
      <c r="CC71" s="125">
        <v>5203120515</v>
      </c>
      <c r="CD71" s="125">
        <v>2027935806</v>
      </c>
      <c r="CE71" s="125">
        <v>4603922936</v>
      </c>
      <c r="CF71" s="125">
        <v>2101634872</v>
      </c>
      <c r="CG71" s="125">
        <v>6934168902</v>
      </c>
      <c r="CH71" s="125">
        <v>2332271532</v>
      </c>
      <c r="CI71" s="125">
        <v>1974808491</v>
      </c>
      <c r="CJ71" s="249">
        <v>8002303168</v>
      </c>
      <c r="CK71" s="249">
        <v>2607994552</v>
      </c>
      <c r="CL71" s="249">
        <v>2364685217</v>
      </c>
      <c r="CM71" s="249">
        <v>1384877769</v>
      </c>
      <c r="CN71" s="249">
        <v>12858130668</v>
      </c>
      <c r="CO71" s="249">
        <v>2151473892</v>
      </c>
      <c r="CP71" s="249">
        <v>6023938816</v>
      </c>
      <c r="CQ71" s="249">
        <v>4606999250</v>
      </c>
      <c r="CR71" s="125">
        <v>4623722503</v>
      </c>
      <c r="CS71" s="125">
        <v>9396457805</v>
      </c>
      <c r="CT71" s="125">
        <v>2474434147</v>
      </c>
      <c r="CU71" s="125">
        <v>9684974136</v>
      </c>
      <c r="CV71" s="125">
        <v>2973386575</v>
      </c>
      <c r="CW71" s="126">
        <f t="shared" si="549"/>
        <v>365788751293</v>
      </c>
      <c r="CX71" s="126"/>
      <c r="CY71" s="233" t="s">
        <v>196</v>
      </c>
      <c r="CZ71" s="124"/>
    </row>
    <row r="72" spans="2:104" s="117" customFormat="1" ht="11.25" outlineLevel="1">
      <c r="C72" s="123" t="s">
        <v>104</v>
      </c>
      <c r="D72" s="125">
        <v>6710000000</v>
      </c>
      <c r="E72" s="125">
        <v>4920000000</v>
      </c>
      <c r="F72" s="125">
        <v>3230000000</v>
      </c>
      <c r="G72" s="125">
        <v>2340000000</v>
      </c>
      <c r="H72" s="125">
        <v>3040000000</v>
      </c>
      <c r="I72" s="125">
        <v>2460000000</v>
      </c>
      <c r="J72" s="125">
        <v>1620000000</v>
      </c>
      <c r="K72" s="125">
        <v>4610000000</v>
      </c>
      <c r="L72" s="125">
        <v>2060000000</v>
      </c>
      <c r="M72" s="125">
        <v>4760000000</v>
      </c>
      <c r="N72" s="125">
        <v>4720000000</v>
      </c>
      <c r="O72" s="125">
        <v>3360000000</v>
      </c>
      <c r="P72" s="125">
        <v>2530000000</v>
      </c>
      <c r="Q72" s="125">
        <v>4470000000</v>
      </c>
      <c r="R72" s="125">
        <v>2340000000</v>
      </c>
      <c r="S72" s="125">
        <v>1270000000</v>
      </c>
      <c r="T72" s="125">
        <v>2240000000</v>
      </c>
      <c r="U72" s="125">
        <v>3700000000</v>
      </c>
      <c r="V72" s="125">
        <v>3690000000</v>
      </c>
      <c r="W72" s="125">
        <v>1110000000</v>
      </c>
      <c r="X72" s="125">
        <v>4970000000</v>
      </c>
      <c r="Y72" s="125">
        <v>1980000000</v>
      </c>
      <c r="Z72" s="125">
        <v>1150000000</v>
      </c>
      <c r="AA72" s="125">
        <v>1050000000</v>
      </c>
      <c r="AB72" s="125">
        <v>6830000000</v>
      </c>
      <c r="AC72" s="125">
        <v>1200000000</v>
      </c>
      <c r="AD72" s="125">
        <v>0</v>
      </c>
      <c r="AE72" s="125">
        <v>0</v>
      </c>
      <c r="AF72" s="125">
        <v>2430000000</v>
      </c>
      <c r="AG72" s="125">
        <v>2120000000</v>
      </c>
      <c r="AH72" s="125">
        <v>7910000000</v>
      </c>
      <c r="AI72" s="125">
        <v>4280000000</v>
      </c>
      <c r="AJ72" s="125">
        <v>3060000000</v>
      </c>
      <c r="AK72" s="125">
        <v>1710000000</v>
      </c>
      <c r="AL72" s="125">
        <v>1900000000</v>
      </c>
      <c r="AM72" s="125">
        <v>961000000</v>
      </c>
      <c r="AN72" s="125">
        <v>1650000000</v>
      </c>
      <c r="AO72" s="125">
        <v>2080000000</v>
      </c>
      <c r="AP72" s="125">
        <v>1420000000</v>
      </c>
      <c r="AQ72" s="125">
        <v>1490000000</v>
      </c>
      <c r="AR72" s="125">
        <v>8470000000</v>
      </c>
      <c r="AS72" s="125">
        <v>2080000000</v>
      </c>
      <c r="AT72" s="125">
        <v>3360000000</v>
      </c>
      <c r="AU72" s="125">
        <v>3020000000</v>
      </c>
      <c r="AV72" s="125">
        <v>1980000000</v>
      </c>
      <c r="AW72" s="125">
        <v>8010000000</v>
      </c>
      <c r="AX72" s="125">
        <v>5480000000</v>
      </c>
      <c r="AY72" s="125">
        <v>4530000000</v>
      </c>
      <c r="AZ72" s="249">
        <v>5370000000</v>
      </c>
      <c r="BA72" s="249">
        <v>4300000000</v>
      </c>
      <c r="BB72" s="249">
        <v>3180000000</v>
      </c>
      <c r="BC72" s="249">
        <v>2710000000</v>
      </c>
      <c r="BD72" s="249">
        <v>12100000000</v>
      </c>
      <c r="BE72" s="249">
        <v>1490000000</v>
      </c>
      <c r="BF72" s="249">
        <v>7170000000</v>
      </c>
      <c r="BG72" s="249">
        <v>3580000000</v>
      </c>
      <c r="BH72" s="249">
        <v>2490000000</v>
      </c>
      <c r="BI72" s="249">
        <v>2720000000</v>
      </c>
      <c r="BJ72" s="249">
        <v>2460000000</v>
      </c>
      <c r="BK72" s="249">
        <v>2660000000</v>
      </c>
      <c r="BL72" s="249">
        <v>5980000000</v>
      </c>
      <c r="BM72" s="249">
        <v>4680000000</v>
      </c>
      <c r="BN72" s="249">
        <v>3360000000</v>
      </c>
      <c r="BO72" s="249">
        <v>2980000000</v>
      </c>
      <c r="BP72" s="249">
        <v>4890000000</v>
      </c>
      <c r="BQ72" s="249">
        <v>13900000000</v>
      </c>
      <c r="BR72" s="249">
        <v>9030000000</v>
      </c>
      <c r="BS72" s="249">
        <v>4170000000</v>
      </c>
      <c r="BT72" s="249">
        <v>2000000000</v>
      </c>
      <c r="BU72" s="249">
        <v>8070000000</v>
      </c>
      <c r="BV72" s="249">
        <v>2980000000</v>
      </c>
      <c r="BW72" s="249">
        <v>2290000000</v>
      </c>
      <c r="BX72" s="249">
        <v>2380000000</v>
      </c>
      <c r="BY72" s="249">
        <v>3650000000</v>
      </c>
      <c r="BZ72" s="249">
        <v>3594000000</v>
      </c>
      <c r="CA72" s="249">
        <v>4140000000</v>
      </c>
      <c r="CB72" s="125">
        <v>5140000000</v>
      </c>
      <c r="CC72" s="125">
        <v>5270000000</v>
      </c>
      <c r="CD72" s="125">
        <v>1660000000</v>
      </c>
      <c r="CE72" s="125">
        <v>3730000000</v>
      </c>
      <c r="CF72" s="125">
        <v>1610000000</v>
      </c>
      <c r="CG72" s="125">
        <v>5250000000</v>
      </c>
      <c r="CH72" s="125">
        <v>2570000000</v>
      </c>
      <c r="CI72" s="125">
        <v>2080000000</v>
      </c>
      <c r="CJ72" s="249">
        <v>8250000000</v>
      </c>
      <c r="CK72" s="249">
        <v>3690000000</v>
      </c>
      <c r="CL72" s="249">
        <v>2480000000</v>
      </c>
      <c r="CM72" s="249">
        <v>1480000000</v>
      </c>
      <c r="CN72" s="249">
        <v>13100000000</v>
      </c>
      <c r="CO72" s="249">
        <v>2690000000</v>
      </c>
      <c r="CP72" s="249">
        <v>7450000000</v>
      </c>
      <c r="CQ72" s="249">
        <v>4830000000</v>
      </c>
      <c r="CR72" s="125">
        <v>4900000000</v>
      </c>
      <c r="CS72" s="125">
        <v>10500000000</v>
      </c>
      <c r="CT72" s="125">
        <v>2110000000</v>
      </c>
      <c r="CU72" s="125">
        <v>11900000000</v>
      </c>
      <c r="CV72" s="125">
        <v>3190000000</v>
      </c>
      <c r="CW72" s="126">
        <f t="shared" si="549"/>
        <v>382505000000</v>
      </c>
      <c r="CX72" s="126"/>
      <c r="CZ72" s="124"/>
    </row>
    <row r="73" spans="2:104" s="117" customFormat="1" ht="11.25" outlineLevel="1">
      <c r="C73" s="123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J73" s="248"/>
      <c r="CK73" s="248"/>
      <c r="CL73" s="248"/>
      <c r="CM73" s="248"/>
      <c r="CN73" s="248"/>
      <c r="CO73" s="248"/>
      <c r="CP73" s="248"/>
      <c r="CQ73" s="248"/>
      <c r="CW73" s="126">
        <f t="shared" si="549"/>
        <v>0</v>
      </c>
      <c r="CX73" s="126"/>
      <c r="CZ73" s="124"/>
    </row>
    <row r="74" spans="2:104" s="117" customFormat="1" ht="11.25" outlineLevel="1">
      <c r="B74" s="117">
        <v>73990</v>
      </c>
      <c r="C74" s="123" t="s">
        <v>105</v>
      </c>
      <c r="D74" s="125">
        <v>191975430</v>
      </c>
      <c r="E74" s="125">
        <v>137148981</v>
      </c>
      <c r="F74" s="125">
        <v>105735777</v>
      </c>
      <c r="G74" s="125">
        <v>87028698</v>
      </c>
      <c r="H74" s="125">
        <v>102876154</v>
      </c>
      <c r="I74" s="125">
        <v>74163532</v>
      </c>
      <c r="J74" s="125">
        <v>51815667</v>
      </c>
      <c r="K74" s="125">
        <v>136061389</v>
      </c>
      <c r="L74" s="125">
        <v>102804765</v>
      </c>
      <c r="M74" s="125">
        <v>183945398</v>
      </c>
      <c r="N74" s="125">
        <v>130991695</v>
      </c>
      <c r="O74" s="125">
        <v>97351441</v>
      </c>
      <c r="P74" s="125">
        <v>82644364</v>
      </c>
      <c r="Q74" s="125">
        <v>125197959</v>
      </c>
      <c r="R74" s="125">
        <v>79272569</v>
      </c>
      <c r="S74" s="125">
        <v>44128374</v>
      </c>
      <c r="T74" s="125">
        <v>69704850</v>
      </c>
      <c r="U74" s="125">
        <v>129491048</v>
      </c>
      <c r="V74" s="125">
        <v>61958852</v>
      </c>
      <c r="W74" s="125">
        <v>39587991</v>
      </c>
      <c r="X74" s="125">
        <v>154978292</v>
      </c>
      <c r="Y74" s="125">
        <v>67092098</v>
      </c>
      <c r="Z74" s="125">
        <v>51114360</v>
      </c>
      <c r="AA74" s="125">
        <v>40047197</v>
      </c>
      <c r="AB74" s="125">
        <v>186994500</v>
      </c>
      <c r="AC74" s="125">
        <v>45796673</v>
      </c>
      <c r="AD74" s="125">
        <v>84272952</v>
      </c>
      <c r="AE74" s="125">
        <v>233795071</v>
      </c>
      <c r="AF74" s="125">
        <v>78548253</v>
      </c>
      <c r="AG74" s="125">
        <v>58967015</v>
      </c>
      <c r="AH74" s="125">
        <v>232298168</v>
      </c>
      <c r="AI74" s="125">
        <v>163920558</v>
      </c>
      <c r="AJ74" s="125">
        <v>105515255</v>
      </c>
      <c r="AK74" s="125">
        <v>69955961</v>
      </c>
      <c r="AL74" s="125">
        <v>66705673</v>
      </c>
      <c r="AM74" s="125">
        <v>28308592</v>
      </c>
      <c r="AN74" s="125">
        <v>56918647</v>
      </c>
      <c r="AO74" s="125">
        <v>65721192</v>
      </c>
      <c r="AP74" s="125">
        <v>43385298</v>
      </c>
      <c r="AQ74" s="125">
        <v>49259116</v>
      </c>
      <c r="AR74" s="125">
        <v>215570197</v>
      </c>
      <c r="AS74" s="125">
        <v>61591483</v>
      </c>
      <c r="AT74" s="125">
        <v>128342950</v>
      </c>
      <c r="AU74" s="125">
        <v>91220635</v>
      </c>
      <c r="AV74" s="125">
        <v>57315216</v>
      </c>
      <c r="AW74" s="125">
        <v>235573868</v>
      </c>
      <c r="AX74" s="125">
        <v>105329461</v>
      </c>
      <c r="AY74" s="125">
        <v>134703775</v>
      </c>
      <c r="AZ74" s="249">
        <v>148935811</v>
      </c>
      <c r="BA74" s="249">
        <v>78572602</v>
      </c>
      <c r="BB74" s="249">
        <v>111090467</v>
      </c>
      <c r="BC74" s="249">
        <v>86987461</v>
      </c>
      <c r="BD74" s="249">
        <v>280105148</v>
      </c>
      <c r="BE74" s="249">
        <v>64206476</v>
      </c>
      <c r="BF74" s="249">
        <v>288895693</v>
      </c>
      <c r="BG74" s="249">
        <v>126057121</v>
      </c>
      <c r="BH74" s="249">
        <v>75788338</v>
      </c>
      <c r="BI74" s="249">
        <v>116644818</v>
      </c>
      <c r="BJ74" s="249">
        <v>99450124</v>
      </c>
      <c r="BK74" s="249">
        <v>93048184</v>
      </c>
      <c r="BL74" s="249">
        <v>199217211</v>
      </c>
      <c r="BM74" s="249">
        <v>130531963</v>
      </c>
      <c r="BN74" s="249">
        <v>101103767</v>
      </c>
      <c r="BO74" s="249">
        <v>81333870</v>
      </c>
      <c r="BP74" s="249">
        <v>1151360</v>
      </c>
      <c r="BQ74" s="249">
        <v>429554797</v>
      </c>
      <c r="BR74" s="249">
        <v>235851591</v>
      </c>
      <c r="BS74" s="249">
        <v>138139032</v>
      </c>
      <c r="BT74" s="249">
        <v>71715752</v>
      </c>
      <c r="BU74" s="249">
        <v>284617498</v>
      </c>
      <c r="BV74" s="249">
        <v>119043260</v>
      </c>
      <c r="BW74" s="249">
        <v>79144010</v>
      </c>
      <c r="BX74" s="249">
        <v>49996290</v>
      </c>
      <c r="BY74" s="249">
        <v>120320647</v>
      </c>
      <c r="BZ74" s="249">
        <v>108536404</v>
      </c>
      <c r="CA74" s="249">
        <v>102719378</v>
      </c>
      <c r="CB74" s="125">
        <v>287916920</v>
      </c>
      <c r="CC74" s="125">
        <v>207640886</v>
      </c>
      <c r="CD74" s="125">
        <v>93008066</v>
      </c>
      <c r="CE74" s="125">
        <v>164833867</v>
      </c>
      <c r="CF74" s="125">
        <v>75819554</v>
      </c>
      <c r="CG74" s="125">
        <v>184310585</v>
      </c>
      <c r="CH74" s="125">
        <v>187609516</v>
      </c>
      <c r="CI74" s="125">
        <v>93184189</v>
      </c>
      <c r="CJ74" s="249">
        <v>315105027</v>
      </c>
      <c r="CK74" s="249">
        <v>127701381</v>
      </c>
      <c r="CL74" s="249">
        <v>129634407</v>
      </c>
      <c r="CM74" s="249">
        <v>62351484</v>
      </c>
      <c r="CN74" s="249">
        <v>721185814</v>
      </c>
      <c r="CO74" s="249">
        <v>107845508</v>
      </c>
      <c r="CP74" s="249">
        <v>314304144</v>
      </c>
      <c r="CQ74" s="249">
        <v>126062762</v>
      </c>
      <c r="CR74" s="125">
        <v>148134651</v>
      </c>
      <c r="CS74" s="125">
        <v>219186543</v>
      </c>
      <c r="CT74" s="125">
        <v>68101553</v>
      </c>
      <c r="CU74" s="125">
        <v>276973237</v>
      </c>
      <c r="CV74" s="125">
        <v>68129124</v>
      </c>
      <c r="CW74" s="126">
        <f t="shared" si="549"/>
        <v>12748925681</v>
      </c>
      <c r="CX74" s="126"/>
      <c r="CZ74" s="124"/>
    </row>
    <row r="75" spans="2:104" s="117" customFormat="1" ht="11.25" outlineLevel="1">
      <c r="B75" s="117">
        <v>71290</v>
      </c>
      <c r="C75" s="127" t="s">
        <v>47</v>
      </c>
      <c r="D75" s="125">
        <v>175235744</v>
      </c>
      <c r="E75" s="125">
        <v>126030131</v>
      </c>
      <c r="F75" s="125">
        <v>90004140</v>
      </c>
      <c r="G75" s="125">
        <v>64165953</v>
      </c>
      <c r="H75" s="125">
        <v>95562072</v>
      </c>
      <c r="I75" s="125">
        <v>68300760</v>
      </c>
      <c r="J75" s="125">
        <v>46964531</v>
      </c>
      <c r="K75" s="125">
        <v>117253650</v>
      </c>
      <c r="L75" s="125">
        <v>88837331</v>
      </c>
      <c r="M75" s="125">
        <v>148736358</v>
      </c>
      <c r="N75" s="125">
        <v>116081514</v>
      </c>
      <c r="O75" s="125">
        <v>88842972</v>
      </c>
      <c r="P75" s="125">
        <v>73844544</v>
      </c>
      <c r="Q75" s="125">
        <v>117421090</v>
      </c>
      <c r="R75" s="125">
        <v>65603586</v>
      </c>
      <c r="S75" s="125">
        <v>32171402</v>
      </c>
      <c r="T75" s="125">
        <v>61647150</v>
      </c>
      <c r="U75" s="125">
        <v>115212514</v>
      </c>
      <c r="V75" s="125">
        <v>48594519</v>
      </c>
      <c r="W75" s="125">
        <v>30852262</v>
      </c>
      <c r="X75" s="125">
        <v>141219108</v>
      </c>
      <c r="Y75" s="125">
        <v>58613346</v>
      </c>
      <c r="Z75" s="125">
        <v>44048214</v>
      </c>
      <c r="AA75" s="125">
        <v>33129440</v>
      </c>
      <c r="AB75" s="125">
        <v>172751220</v>
      </c>
      <c r="AC75" s="125">
        <v>40632744</v>
      </c>
      <c r="AD75" s="125">
        <v>78830426</v>
      </c>
      <c r="AE75" s="125">
        <v>225077821</v>
      </c>
      <c r="AF75" s="125">
        <v>66018774</v>
      </c>
      <c r="AG75" s="125">
        <v>51490087</v>
      </c>
      <c r="AH75" s="125">
        <v>211870758</v>
      </c>
      <c r="AI75" s="125">
        <v>136318213</v>
      </c>
      <c r="AJ75" s="125">
        <v>92478792</v>
      </c>
      <c r="AK75" s="125">
        <v>56160504</v>
      </c>
      <c r="AL75" s="125">
        <v>54796884</v>
      </c>
      <c r="AM75" s="125">
        <v>25582770</v>
      </c>
      <c r="AN75" s="125">
        <v>49910106</v>
      </c>
      <c r="AO75" s="125">
        <v>59374500</v>
      </c>
      <c r="AP75" s="125">
        <v>39565948</v>
      </c>
      <c r="AQ75" s="125">
        <v>43783780</v>
      </c>
      <c r="AR75" s="125">
        <v>156177120</v>
      </c>
      <c r="AS75" s="125">
        <v>54718878</v>
      </c>
      <c r="AT75" s="125">
        <v>107782134</v>
      </c>
      <c r="AU75" s="125">
        <v>82121667</v>
      </c>
      <c r="AV75" s="125">
        <v>52233171</v>
      </c>
      <c r="AW75" s="125">
        <v>201594495</v>
      </c>
      <c r="AX75" s="125">
        <v>98499544</v>
      </c>
      <c r="AY75" s="125">
        <v>125637600</v>
      </c>
      <c r="AZ75" s="249">
        <v>131052000</v>
      </c>
      <c r="BA75" s="249">
        <v>60247080</v>
      </c>
      <c r="BB75" s="249">
        <v>100765200</v>
      </c>
      <c r="BC75" s="249">
        <v>79014880</v>
      </c>
      <c r="BD75" s="249">
        <v>252709260</v>
      </c>
      <c r="BE75" s="249">
        <v>54922080</v>
      </c>
      <c r="BF75" s="249">
        <v>257001117</v>
      </c>
      <c r="BG75" s="249">
        <v>113870940</v>
      </c>
      <c r="BH75" s="249">
        <v>65099770</v>
      </c>
      <c r="BI75" s="249">
        <v>101864114</v>
      </c>
      <c r="BJ75" s="249">
        <v>89573880</v>
      </c>
      <c r="BK75" s="249">
        <v>77090595</v>
      </c>
      <c r="BL75" s="249">
        <v>179256228</v>
      </c>
      <c r="BM75" s="249">
        <v>118707270</v>
      </c>
      <c r="BN75" s="249">
        <v>84051517</v>
      </c>
      <c r="BO75" s="249">
        <v>75374150</v>
      </c>
      <c r="BP75" s="249">
        <v>1151360</v>
      </c>
      <c r="BQ75" s="249">
        <v>391056126</v>
      </c>
      <c r="BR75" s="249">
        <v>194704411</v>
      </c>
      <c r="BS75" s="249">
        <v>111724311</v>
      </c>
      <c r="BT75" s="249">
        <v>60557880</v>
      </c>
      <c r="BU75" s="249">
        <v>248543368</v>
      </c>
      <c r="BV75" s="249">
        <v>103335090</v>
      </c>
      <c r="BW75" s="249">
        <v>66482640</v>
      </c>
      <c r="BX75" s="249">
        <v>49996290</v>
      </c>
      <c r="BY75" s="249">
        <v>102903200</v>
      </c>
      <c r="BZ75" s="249">
        <v>104155758</v>
      </c>
      <c r="CA75" s="249">
        <v>92465400</v>
      </c>
      <c r="CB75" s="125">
        <v>240335754</v>
      </c>
      <c r="CC75" s="125">
        <v>182071997</v>
      </c>
      <c r="CD75" s="125">
        <v>78975098</v>
      </c>
      <c r="CE75" s="125">
        <v>139443902</v>
      </c>
      <c r="CF75" s="125">
        <v>61356228</v>
      </c>
      <c r="CG75" s="125">
        <v>166179900</v>
      </c>
      <c r="CH75" s="125">
        <v>170561226</v>
      </c>
      <c r="CI75" s="125">
        <v>75772264</v>
      </c>
      <c r="CJ75" s="249">
        <v>272476406</v>
      </c>
      <c r="CK75" s="249">
        <v>107977620</v>
      </c>
      <c r="CL75" s="249">
        <v>113031537</v>
      </c>
      <c r="CM75" s="249">
        <v>50920566</v>
      </c>
      <c r="CN75" s="249">
        <v>457634505</v>
      </c>
      <c r="CO75" s="249">
        <v>89800380</v>
      </c>
      <c r="CP75" s="249">
        <v>267049614</v>
      </c>
      <c r="CQ75" s="249">
        <v>111258432</v>
      </c>
      <c r="CR75" s="125">
        <v>132064500</v>
      </c>
      <c r="CS75" s="125">
        <v>200155531</v>
      </c>
      <c r="CT75" s="125">
        <v>59354880</v>
      </c>
      <c r="CU75" s="125">
        <v>245603226</v>
      </c>
      <c r="CV75" s="125">
        <v>68124000</v>
      </c>
      <c r="CW75" s="126">
        <f t="shared" si="549"/>
        <v>10989603748</v>
      </c>
      <c r="CX75" s="126"/>
      <c r="CZ75" s="124"/>
    </row>
    <row r="76" spans="2:104" s="117" customFormat="1" ht="11.25" outlineLevel="1">
      <c r="B76" s="117">
        <v>73980</v>
      </c>
      <c r="C76" s="127" t="s">
        <v>48</v>
      </c>
      <c r="D76" s="125">
        <v>16739686</v>
      </c>
      <c r="E76" s="125">
        <v>11118850</v>
      </c>
      <c r="F76" s="125">
        <v>15731637</v>
      </c>
      <c r="G76" s="125">
        <v>22862745</v>
      </c>
      <c r="H76" s="125">
        <v>7314082</v>
      </c>
      <c r="I76" s="125">
        <v>5862772</v>
      </c>
      <c r="J76" s="125">
        <v>4851136</v>
      </c>
      <c r="K76" s="125">
        <v>18807739</v>
      </c>
      <c r="L76" s="125">
        <v>13967434</v>
      </c>
      <c r="M76" s="125">
        <v>35209040</v>
      </c>
      <c r="N76" s="125">
        <v>14910181</v>
      </c>
      <c r="O76" s="125">
        <v>8508469</v>
      </c>
      <c r="P76" s="125">
        <v>8799820</v>
      </c>
      <c r="Q76" s="125">
        <v>7776869</v>
      </c>
      <c r="R76" s="125">
        <v>13668983</v>
      </c>
      <c r="S76" s="125">
        <v>11956972</v>
      </c>
      <c r="T76" s="125">
        <v>8057700</v>
      </c>
      <c r="U76" s="125">
        <v>14278534</v>
      </c>
      <c r="V76" s="125">
        <v>13364333</v>
      </c>
      <c r="W76" s="125">
        <v>8735729</v>
      </c>
      <c r="X76" s="125">
        <v>13759184</v>
      </c>
      <c r="Y76" s="125">
        <v>8478752</v>
      </c>
      <c r="Z76" s="125">
        <v>7066146</v>
      </c>
      <c r="AA76" s="125">
        <v>6917757</v>
      </c>
      <c r="AB76" s="125">
        <v>14243280</v>
      </c>
      <c r="AC76" s="125">
        <v>5163929</v>
      </c>
      <c r="AD76" s="125">
        <v>5442526</v>
      </c>
      <c r="AE76" s="125">
        <v>8717250</v>
      </c>
      <c r="AF76" s="125">
        <v>12529479</v>
      </c>
      <c r="AG76" s="125">
        <v>7476928</v>
      </c>
      <c r="AH76" s="125">
        <v>20427410</v>
      </c>
      <c r="AI76" s="125">
        <v>27602345</v>
      </c>
      <c r="AJ76" s="125">
        <v>13036463</v>
      </c>
      <c r="AK76" s="125">
        <v>13795457</v>
      </c>
      <c r="AL76" s="125">
        <v>11908789</v>
      </c>
      <c r="AM76" s="125">
        <v>2725822</v>
      </c>
      <c r="AN76" s="125">
        <v>7008541</v>
      </c>
      <c r="AO76" s="125">
        <v>6346692</v>
      </c>
      <c r="AP76" s="125">
        <v>3819350</v>
      </c>
      <c r="AQ76" s="125">
        <v>5475336</v>
      </c>
      <c r="AR76" s="125">
        <v>59393077</v>
      </c>
      <c r="AS76" s="125">
        <v>6872605</v>
      </c>
      <c r="AT76" s="125">
        <v>20560816</v>
      </c>
      <c r="AU76" s="125">
        <v>9098968</v>
      </c>
      <c r="AV76" s="125">
        <v>5082045</v>
      </c>
      <c r="AW76" s="125">
        <v>33979373</v>
      </c>
      <c r="AX76" s="125">
        <v>6829917</v>
      </c>
      <c r="AY76" s="125">
        <v>9066175</v>
      </c>
      <c r="AZ76" s="249">
        <v>17883811</v>
      </c>
      <c r="BA76" s="249">
        <v>18325522</v>
      </c>
      <c r="BB76" s="249">
        <v>10325267</v>
      </c>
      <c r="BC76" s="249">
        <v>7972581</v>
      </c>
      <c r="BD76" s="249">
        <v>27395888</v>
      </c>
      <c r="BE76" s="249">
        <v>9284396</v>
      </c>
      <c r="BF76" s="249">
        <v>31894576</v>
      </c>
      <c r="BG76" s="249">
        <v>12186181</v>
      </c>
      <c r="BH76" s="249">
        <v>10688568</v>
      </c>
      <c r="BI76" s="249">
        <v>14780704</v>
      </c>
      <c r="BJ76" s="249">
        <v>9876244</v>
      </c>
      <c r="BK76" s="249">
        <v>15957589</v>
      </c>
      <c r="BL76" s="249">
        <v>19960983</v>
      </c>
      <c r="BM76" s="249">
        <v>11824693</v>
      </c>
      <c r="BN76" s="249">
        <v>17052250</v>
      </c>
      <c r="BO76" s="249">
        <v>5959720</v>
      </c>
      <c r="BP76" s="249">
        <v>0</v>
      </c>
      <c r="BQ76" s="249">
        <v>38498671</v>
      </c>
      <c r="BR76" s="249">
        <v>41147180</v>
      </c>
      <c r="BS76" s="249">
        <v>26414721</v>
      </c>
      <c r="BT76" s="249">
        <v>11157872</v>
      </c>
      <c r="BU76" s="249">
        <v>36074130</v>
      </c>
      <c r="BV76" s="249">
        <v>15708170</v>
      </c>
      <c r="BW76" s="249">
        <v>12661370</v>
      </c>
      <c r="BX76" s="249">
        <v>0</v>
      </c>
      <c r="BY76" s="249">
        <v>17417447</v>
      </c>
      <c r="BZ76" s="249">
        <v>4380646</v>
      </c>
      <c r="CA76" s="249">
        <v>10253978</v>
      </c>
      <c r="CB76" s="125">
        <v>47581166</v>
      </c>
      <c r="CC76" s="125">
        <v>25568889</v>
      </c>
      <c r="CD76" s="125">
        <v>14032968</v>
      </c>
      <c r="CE76" s="125">
        <v>25389965</v>
      </c>
      <c r="CF76" s="125">
        <v>14463326</v>
      </c>
      <c r="CG76" s="125">
        <v>18130685</v>
      </c>
      <c r="CH76" s="125">
        <v>17048290</v>
      </c>
      <c r="CI76" s="125">
        <v>17411925</v>
      </c>
      <c r="CJ76" s="249">
        <v>42628621</v>
      </c>
      <c r="CK76" s="249">
        <v>19723761</v>
      </c>
      <c r="CL76" s="249">
        <v>16602870</v>
      </c>
      <c r="CM76" s="249">
        <v>11430918</v>
      </c>
      <c r="CN76" s="249">
        <v>263551309</v>
      </c>
      <c r="CO76" s="249">
        <v>18045128</v>
      </c>
      <c r="CP76" s="249">
        <v>47254530</v>
      </c>
      <c r="CQ76" s="249">
        <v>14804330</v>
      </c>
      <c r="CR76" s="125">
        <v>16070151</v>
      </c>
      <c r="CS76" s="125">
        <v>19031012</v>
      </c>
      <c r="CT76" s="125">
        <v>8746673</v>
      </c>
      <c r="CU76" s="125">
        <v>31370011</v>
      </c>
      <c r="CV76" s="125">
        <v>5124</v>
      </c>
      <c r="CW76" s="126">
        <f t="shared" si="549"/>
        <v>1759321933</v>
      </c>
      <c r="CX76" s="126"/>
      <c r="CZ76" s="124"/>
    </row>
    <row r="77" spans="2:104" s="117" customFormat="1" ht="11.25" outlineLevel="1">
      <c r="B77" s="117">
        <v>81980</v>
      </c>
      <c r="C77" s="123" t="s">
        <v>106</v>
      </c>
      <c r="D77" s="125">
        <v>57396968</v>
      </c>
      <c r="E77" s="125">
        <v>34093964</v>
      </c>
      <c r="F77" s="125">
        <v>30707198</v>
      </c>
      <c r="G77" s="125">
        <v>36018460</v>
      </c>
      <c r="H77" s="125">
        <v>25723334</v>
      </c>
      <c r="I77" s="125">
        <v>18739506</v>
      </c>
      <c r="J77" s="125">
        <v>14594766</v>
      </c>
      <c r="K77" s="125">
        <v>40794813</v>
      </c>
      <c r="L77" s="125">
        <v>35317375</v>
      </c>
      <c r="M77" s="125">
        <v>53018298</v>
      </c>
      <c r="N77" s="125">
        <v>34874834</v>
      </c>
      <c r="O77" s="125">
        <v>24749011</v>
      </c>
      <c r="P77" s="125">
        <v>23282314</v>
      </c>
      <c r="Q77" s="125">
        <v>32134512</v>
      </c>
      <c r="R77" s="125">
        <v>25591313</v>
      </c>
      <c r="S77" s="125">
        <v>19480960</v>
      </c>
      <c r="T77" s="125">
        <v>21293573</v>
      </c>
      <c r="U77" s="125">
        <v>44319997</v>
      </c>
      <c r="V77" s="125">
        <v>24568971</v>
      </c>
      <c r="W77" s="125">
        <v>16810555</v>
      </c>
      <c r="X77" s="125">
        <v>43411070</v>
      </c>
      <c r="Y77" s="125">
        <v>15345430</v>
      </c>
      <c r="Z77" s="125">
        <v>17917342</v>
      </c>
      <c r="AA77" s="125">
        <v>16792504</v>
      </c>
      <c r="AB77" s="125">
        <v>45519827</v>
      </c>
      <c r="AC77" s="125">
        <v>15280515</v>
      </c>
      <c r="AD77" s="125">
        <v>23584544</v>
      </c>
      <c r="AE77" s="125">
        <v>69332458</v>
      </c>
      <c r="AF77" s="125">
        <v>24367159</v>
      </c>
      <c r="AG77" s="125">
        <v>21216453</v>
      </c>
      <c r="AH77" s="125">
        <v>85187729</v>
      </c>
      <c r="AI77" s="125">
        <v>50356069</v>
      </c>
      <c r="AJ77" s="125">
        <v>47755732</v>
      </c>
      <c r="AK77" s="125">
        <v>24004437</v>
      </c>
      <c r="AL77" s="125">
        <v>19792078</v>
      </c>
      <c r="AM77" s="125">
        <v>10160297</v>
      </c>
      <c r="AN77" s="125">
        <v>16647437</v>
      </c>
      <c r="AO77" s="125">
        <v>18812098</v>
      </c>
      <c r="AP77" s="125">
        <v>12315584</v>
      </c>
      <c r="AQ77" s="125">
        <v>13319693</v>
      </c>
      <c r="AR77" s="125">
        <v>87695697</v>
      </c>
      <c r="AS77" s="125">
        <v>18876333</v>
      </c>
      <c r="AT77" s="125">
        <v>53206391</v>
      </c>
      <c r="AU77" s="125">
        <v>29994684</v>
      </c>
      <c r="AV77" s="125">
        <v>16772910</v>
      </c>
      <c r="AW77" s="125">
        <v>77719568</v>
      </c>
      <c r="AX77" s="125">
        <v>42671630</v>
      </c>
      <c r="AY77" s="125">
        <v>34738193</v>
      </c>
      <c r="AZ77" s="249">
        <v>43420810</v>
      </c>
      <c r="BA77" s="249">
        <v>57084835</v>
      </c>
      <c r="BB77" s="249">
        <v>32526500</v>
      </c>
      <c r="BC77" s="249">
        <v>25259286</v>
      </c>
      <c r="BD77" s="249">
        <v>83420443</v>
      </c>
      <c r="BE77" s="249">
        <v>23625748</v>
      </c>
      <c r="BF77" s="249">
        <v>93225180</v>
      </c>
      <c r="BG77" s="249">
        <v>33699273</v>
      </c>
      <c r="BH77" s="249">
        <v>24261848</v>
      </c>
      <c r="BI77" s="249">
        <v>28848811</v>
      </c>
      <c r="BJ77" s="249">
        <v>25477331</v>
      </c>
      <c r="BK77" s="249">
        <v>33521690</v>
      </c>
      <c r="BL77" s="249">
        <v>68764925</v>
      </c>
      <c r="BM77" s="249">
        <v>32559355</v>
      </c>
      <c r="BN77" s="249">
        <v>32247584</v>
      </c>
      <c r="BO77" s="249">
        <v>17247726</v>
      </c>
      <c r="BP77" s="249">
        <v>124429946</v>
      </c>
      <c r="BQ77" s="249">
        <v>92586548</v>
      </c>
      <c r="BR77" s="249">
        <v>105150648</v>
      </c>
      <c r="BS77" s="249">
        <v>34951870</v>
      </c>
      <c r="BT77" s="249">
        <v>17997805</v>
      </c>
      <c r="BU77" s="249">
        <v>77637880</v>
      </c>
      <c r="BV77" s="249">
        <v>41398295</v>
      </c>
      <c r="BW77" s="249">
        <v>79252449</v>
      </c>
      <c r="BX77" s="249">
        <v>8321777</v>
      </c>
      <c r="BY77" s="249">
        <v>26616749</v>
      </c>
      <c r="BZ77" s="249">
        <v>31173351</v>
      </c>
      <c r="CA77" s="249">
        <v>18945150</v>
      </c>
      <c r="CB77" s="125">
        <v>108660989</v>
      </c>
      <c r="CC77" s="125">
        <v>76025082</v>
      </c>
      <c r="CD77" s="125">
        <v>32273602</v>
      </c>
      <c r="CE77" s="125">
        <v>59629981</v>
      </c>
      <c r="CF77" s="125">
        <v>28493586</v>
      </c>
      <c r="CG77" s="125">
        <v>56211284</v>
      </c>
      <c r="CH77" s="125">
        <v>91513732</v>
      </c>
      <c r="CI77" s="125">
        <v>36666163</v>
      </c>
      <c r="CJ77" s="249">
        <v>121828911</v>
      </c>
      <c r="CK77" s="249">
        <v>38254215</v>
      </c>
      <c r="CL77" s="249">
        <v>38693551</v>
      </c>
      <c r="CM77" s="249">
        <v>22687537</v>
      </c>
      <c r="CN77" s="249">
        <v>315754321</v>
      </c>
      <c r="CO77" s="249">
        <v>38523210</v>
      </c>
      <c r="CP77" s="249">
        <v>114427441</v>
      </c>
      <c r="CQ77" s="249">
        <v>35213905</v>
      </c>
      <c r="CR77" s="125">
        <v>42094248</v>
      </c>
      <c r="CS77" s="125">
        <v>62004127</v>
      </c>
      <c r="CT77" s="125">
        <v>14152580</v>
      </c>
      <c r="CU77" s="125">
        <v>70120495</v>
      </c>
      <c r="CV77" s="125">
        <v>6116982</v>
      </c>
      <c r="CW77" s="126">
        <f t="shared" si="549"/>
        <v>4289304339</v>
      </c>
      <c r="CX77" s="126"/>
      <c r="CZ77" s="124"/>
    </row>
    <row r="78" spans="2:104" s="129" customFormat="1" ht="11.25" outlineLevel="1">
      <c r="B78" s="129">
        <v>81100</v>
      </c>
      <c r="C78" s="130" t="s">
        <v>49</v>
      </c>
      <c r="D78" s="125">
        <v>9061435</v>
      </c>
      <c r="E78" s="125">
        <v>7158655</v>
      </c>
      <c r="F78" s="125">
        <v>7010598</v>
      </c>
      <c r="G78" s="125">
        <v>6161000</v>
      </c>
      <c r="H78" s="125">
        <v>2896000</v>
      </c>
      <c r="I78" s="125">
        <v>2490000</v>
      </c>
      <c r="J78" s="125">
        <v>3241324</v>
      </c>
      <c r="K78" s="125">
        <v>4728039</v>
      </c>
      <c r="L78" s="125">
        <v>9635964</v>
      </c>
      <c r="M78" s="125">
        <v>8427000</v>
      </c>
      <c r="N78" s="125">
        <v>4768000</v>
      </c>
      <c r="O78" s="125">
        <v>3818000</v>
      </c>
      <c r="P78" s="125">
        <v>4154000</v>
      </c>
      <c r="Q78" s="125">
        <v>4710960</v>
      </c>
      <c r="R78" s="125">
        <v>5465600</v>
      </c>
      <c r="S78" s="125">
        <v>3207000</v>
      </c>
      <c r="T78" s="125">
        <v>4229301</v>
      </c>
      <c r="U78" s="125">
        <v>8437650</v>
      </c>
      <c r="V78" s="125">
        <v>5059100</v>
      </c>
      <c r="W78" s="125">
        <v>2689930</v>
      </c>
      <c r="X78" s="125">
        <v>8241000</v>
      </c>
      <c r="Y78" s="125">
        <v>3112631</v>
      </c>
      <c r="Z78" s="125">
        <v>4489000</v>
      </c>
      <c r="AA78" s="125">
        <v>3110615</v>
      </c>
      <c r="AB78" s="125">
        <v>5035338</v>
      </c>
      <c r="AC78" s="125">
        <v>3040000</v>
      </c>
      <c r="AD78" s="125">
        <v>2111581</v>
      </c>
      <c r="AE78" s="125">
        <v>7471870</v>
      </c>
      <c r="AF78" s="125">
        <v>4343600</v>
      </c>
      <c r="AG78" s="125">
        <v>3235620</v>
      </c>
      <c r="AH78" s="125">
        <v>22782036</v>
      </c>
      <c r="AI78" s="125">
        <v>7013800</v>
      </c>
      <c r="AJ78" s="125">
        <v>9074410</v>
      </c>
      <c r="AK78" s="125">
        <v>3680000</v>
      </c>
      <c r="AL78" s="125">
        <v>4662840</v>
      </c>
      <c r="AM78" s="125">
        <v>2488767</v>
      </c>
      <c r="AN78" s="125">
        <v>4356428</v>
      </c>
      <c r="AO78" s="125">
        <v>2823563</v>
      </c>
      <c r="AP78" s="125">
        <v>2537460</v>
      </c>
      <c r="AQ78" s="125">
        <v>2137725</v>
      </c>
      <c r="AR78" s="125">
        <v>25377281</v>
      </c>
      <c r="AS78" s="125">
        <v>2492000</v>
      </c>
      <c r="AT78" s="125">
        <v>9861906</v>
      </c>
      <c r="AU78" s="125">
        <v>4552860</v>
      </c>
      <c r="AV78" s="125">
        <v>3197714</v>
      </c>
      <c r="AW78" s="125">
        <v>14088920</v>
      </c>
      <c r="AX78" s="125">
        <v>4358335</v>
      </c>
      <c r="AY78" s="125">
        <v>4641224</v>
      </c>
      <c r="AZ78" s="249">
        <v>5344655</v>
      </c>
      <c r="BA78" s="249">
        <v>9594792</v>
      </c>
      <c r="BB78" s="249">
        <v>4086259</v>
      </c>
      <c r="BC78" s="249">
        <v>4046459</v>
      </c>
      <c r="BD78" s="249">
        <v>15528214</v>
      </c>
      <c r="BE78" s="249">
        <v>2920000</v>
      </c>
      <c r="BF78" s="249">
        <v>19034000</v>
      </c>
      <c r="BG78" s="249">
        <v>7125800</v>
      </c>
      <c r="BH78" s="249">
        <v>3899000</v>
      </c>
      <c r="BI78" s="249">
        <v>5664000</v>
      </c>
      <c r="BJ78" s="249">
        <v>6939501</v>
      </c>
      <c r="BK78" s="249">
        <v>5196400</v>
      </c>
      <c r="BL78" s="249">
        <v>9108000</v>
      </c>
      <c r="BM78" s="249">
        <v>6283800</v>
      </c>
      <c r="BN78" s="249">
        <v>5382000</v>
      </c>
      <c r="BO78" s="249">
        <v>2467100</v>
      </c>
      <c r="BP78" s="249">
        <v>4208000</v>
      </c>
      <c r="BQ78" s="249">
        <v>20644910</v>
      </c>
      <c r="BR78" s="249">
        <v>17699852</v>
      </c>
      <c r="BS78" s="249">
        <v>5098900</v>
      </c>
      <c r="BT78" s="249">
        <v>3940000</v>
      </c>
      <c r="BU78" s="249">
        <v>19617755</v>
      </c>
      <c r="BV78" s="249">
        <v>7685600</v>
      </c>
      <c r="BW78" s="249">
        <v>4964400</v>
      </c>
      <c r="BX78" s="249">
        <v>18000</v>
      </c>
      <c r="BY78" s="249">
        <v>4970746</v>
      </c>
      <c r="BZ78" s="249">
        <v>26079930</v>
      </c>
      <c r="CA78" s="249">
        <v>5542000</v>
      </c>
      <c r="CB78" s="125">
        <v>51274982</v>
      </c>
      <c r="CC78" s="125">
        <v>13059590</v>
      </c>
      <c r="CD78" s="125">
        <v>8069000</v>
      </c>
      <c r="CE78" s="125">
        <v>8581560</v>
      </c>
      <c r="CF78" s="125">
        <v>5056000</v>
      </c>
      <c r="CG78" s="125">
        <v>11486360</v>
      </c>
      <c r="CH78" s="125">
        <v>9888000</v>
      </c>
      <c r="CI78" s="125">
        <v>6528576</v>
      </c>
      <c r="CJ78" s="249">
        <v>20164400</v>
      </c>
      <c r="CK78" s="249">
        <v>4957146</v>
      </c>
      <c r="CL78" s="249">
        <v>10961000</v>
      </c>
      <c r="CM78" s="249">
        <v>5840000</v>
      </c>
      <c r="CN78" s="249">
        <v>61696303</v>
      </c>
      <c r="CO78" s="249">
        <v>6988060</v>
      </c>
      <c r="CP78" s="249">
        <v>38865660</v>
      </c>
      <c r="CQ78" s="249">
        <v>8860000</v>
      </c>
      <c r="CR78" s="125">
        <v>12301318</v>
      </c>
      <c r="CS78" s="125">
        <v>8892680</v>
      </c>
      <c r="CT78" s="125">
        <v>1661427</v>
      </c>
      <c r="CU78" s="125">
        <v>9093500</v>
      </c>
      <c r="CV78" s="125">
        <v>0</v>
      </c>
      <c r="CW78" s="126">
        <f t="shared" si="549"/>
        <v>818983715</v>
      </c>
      <c r="CX78" s="126"/>
      <c r="CZ78" s="131"/>
    </row>
    <row r="79" spans="2:104" s="129" customFormat="1" ht="11.25" outlineLevel="1">
      <c r="B79" s="129">
        <v>81150</v>
      </c>
      <c r="C79" s="130" t="s">
        <v>50</v>
      </c>
      <c r="D79" s="125">
        <v>6664364</v>
      </c>
      <c r="E79" s="125">
        <v>4902121</v>
      </c>
      <c r="F79" s="125">
        <v>3689067</v>
      </c>
      <c r="G79" s="125">
        <v>2817120</v>
      </c>
      <c r="H79" s="125">
        <v>3674060</v>
      </c>
      <c r="I79" s="125">
        <v>2644643</v>
      </c>
      <c r="J79" s="125">
        <v>1817072</v>
      </c>
      <c r="K79" s="125">
        <v>4720978</v>
      </c>
      <c r="L79" s="125">
        <v>3475349</v>
      </c>
      <c r="M79" s="125">
        <v>6425968</v>
      </c>
      <c r="N79" s="125">
        <v>4634867</v>
      </c>
      <c r="O79" s="125">
        <v>3468445</v>
      </c>
      <c r="P79" s="125">
        <v>2898089</v>
      </c>
      <c r="Q79" s="125">
        <v>4454314</v>
      </c>
      <c r="R79" s="125">
        <v>2713342</v>
      </c>
      <c r="S79" s="125">
        <v>1403587</v>
      </c>
      <c r="T79" s="125">
        <v>2410533</v>
      </c>
      <c r="U79" s="125">
        <v>4380858</v>
      </c>
      <c r="V79" s="125">
        <v>2027525</v>
      </c>
      <c r="W79" s="125">
        <v>1272762</v>
      </c>
      <c r="X79" s="125">
        <v>5439703</v>
      </c>
      <c r="Y79" s="125">
        <v>2425279</v>
      </c>
      <c r="Z79" s="125">
        <v>1720640</v>
      </c>
      <c r="AA79" s="125">
        <v>1291874</v>
      </c>
      <c r="AB79" s="125">
        <v>6703452</v>
      </c>
      <c r="AC79" s="125">
        <v>1557404</v>
      </c>
      <c r="AD79" s="125">
        <v>2958395</v>
      </c>
      <c r="AE79" s="125">
        <v>8127707</v>
      </c>
      <c r="AF79" s="125">
        <v>2708762</v>
      </c>
      <c r="AG79" s="125">
        <v>1973827</v>
      </c>
      <c r="AH79" s="125">
        <v>7743032</v>
      </c>
      <c r="AI79" s="125">
        <v>5662959</v>
      </c>
      <c r="AJ79" s="125">
        <v>3332138</v>
      </c>
      <c r="AK79" s="125">
        <v>2365458</v>
      </c>
      <c r="AL79" s="125">
        <v>2318760</v>
      </c>
      <c r="AM79" s="125">
        <v>948098</v>
      </c>
      <c r="AN79" s="125">
        <v>1983465</v>
      </c>
      <c r="AO79" s="125">
        <v>2298576</v>
      </c>
      <c r="AP79" s="125">
        <v>1519489</v>
      </c>
      <c r="AQ79" s="125">
        <v>1738745</v>
      </c>
      <c r="AR79" s="125">
        <v>7009074</v>
      </c>
      <c r="AS79" s="125">
        <v>2128706</v>
      </c>
      <c r="AT79" s="125">
        <v>4152643</v>
      </c>
      <c r="AU79" s="125">
        <v>3111154</v>
      </c>
      <c r="AV79" s="125">
        <v>1997091</v>
      </c>
      <c r="AW79" s="125">
        <v>8029145</v>
      </c>
      <c r="AX79" s="125">
        <v>3428311</v>
      </c>
      <c r="AY79" s="125">
        <v>4789170</v>
      </c>
      <c r="AZ79" s="249">
        <v>5192873</v>
      </c>
      <c r="BA79" s="249">
        <v>2042048</v>
      </c>
      <c r="BB79" s="249">
        <v>3870498</v>
      </c>
      <c r="BC79" s="249">
        <v>3035012</v>
      </c>
      <c r="BD79" s="249">
        <v>9730404</v>
      </c>
      <c r="BE79" s="249">
        <v>2138513</v>
      </c>
      <c r="BF79" s="249">
        <v>9889105</v>
      </c>
      <c r="BG79" s="249">
        <v>4457447</v>
      </c>
      <c r="BH79" s="249">
        <v>2598261</v>
      </c>
      <c r="BI79" s="249">
        <v>4172261</v>
      </c>
      <c r="BJ79" s="249">
        <v>3539242</v>
      </c>
      <c r="BK79" s="249">
        <v>3113768</v>
      </c>
      <c r="BL79" s="249">
        <v>6727948</v>
      </c>
      <c r="BM79" s="249">
        <v>4663358</v>
      </c>
      <c r="BN79" s="249">
        <v>3468570</v>
      </c>
      <c r="BO79" s="249">
        <v>2967754</v>
      </c>
      <c r="BP79" s="249">
        <v>23027</v>
      </c>
      <c r="BQ79" s="249">
        <v>15643326</v>
      </c>
      <c r="BR79" s="249">
        <v>2537630</v>
      </c>
      <c r="BS79" s="249">
        <v>4925023</v>
      </c>
      <c r="BT79" s="249">
        <v>2559871</v>
      </c>
      <c r="BU79" s="249">
        <v>10032593</v>
      </c>
      <c r="BV79" s="249">
        <v>4014045</v>
      </c>
      <c r="BW79" s="249">
        <v>1612970</v>
      </c>
      <c r="BX79" s="249">
        <v>1870831</v>
      </c>
      <c r="BY79" s="249">
        <v>4367846</v>
      </c>
      <c r="BZ79" s="249">
        <v>3793866</v>
      </c>
      <c r="CA79" s="249">
        <v>3805991</v>
      </c>
      <c r="CB79" s="125">
        <v>9534139</v>
      </c>
      <c r="CC79" s="125">
        <v>6923605</v>
      </c>
      <c r="CD79" s="125">
        <v>3137602</v>
      </c>
      <c r="CE79" s="125">
        <v>5510974</v>
      </c>
      <c r="CF79" s="125">
        <v>2513173</v>
      </c>
      <c r="CG79" s="125">
        <v>6375711</v>
      </c>
      <c r="CH79" s="125">
        <v>5789903</v>
      </c>
      <c r="CI79" s="125">
        <v>3055146</v>
      </c>
      <c r="CJ79" s="249">
        <v>10375124</v>
      </c>
      <c r="CK79" s="249">
        <v>4431602</v>
      </c>
      <c r="CL79" s="249">
        <v>4501535</v>
      </c>
      <c r="CM79" s="249">
        <v>2081946</v>
      </c>
      <c r="CN79" s="249">
        <v>21670528</v>
      </c>
      <c r="CO79" s="249">
        <v>3615669</v>
      </c>
      <c r="CP79" s="249">
        <v>10493485</v>
      </c>
      <c r="CQ79" s="249">
        <v>4426767</v>
      </c>
      <c r="CR79" s="125">
        <v>4531321</v>
      </c>
      <c r="CS79" s="125">
        <v>7680998</v>
      </c>
      <c r="CT79" s="125">
        <v>2490827</v>
      </c>
      <c r="CU79" s="125">
        <v>9873998</v>
      </c>
      <c r="CV79" s="125">
        <v>0</v>
      </c>
      <c r="CW79" s="126">
        <f t="shared" si="549"/>
        <v>425766255</v>
      </c>
      <c r="CX79" s="126"/>
      <c r="CZ79" s="131"/>
    </row>
    <row r="80" spans="2:104" s="132" customFormat="1" ht="11.25" outlineLevel="1">
      <c r="C80" s="133" t="s">
        <v>107</v>
      </c>
      <c r="D80" s="134">
        <f t="shared" ref="D80:AE80" si="555">D78+D79</f>
        <v>15725799</v>
      </c>
      <c r="E80" s="134">
        <f t="shared" si="555"/>
        <v>12060776</v>
      </c>
      <c r="F80" s="134">
        <f t="shared" si="555"/>
        <v>10699665</v>
      </c>
      <c r="G80" s="134">
        <f t="shared" si="555"/>
        <v>8978120</v>
      </c>
      <c r="H80" s="134">
        <f t="shared" si="555"/>
        <v>6570060</v>
      </c>
      <c r="I80" s="134">
        <f t="shared" si="555"/>
        <v>5134643</v>
      </c>
      <c r="J80" s="134">
        <f t="shared" si="555"/>
        <v>5058396</v>
      </c>
      <c r="K80" s="134">
        <f t="shared" si="555"/>
        <v>9449017</v>
      </c>
      <c r="L80" s="134">
        <f t="shared" si="555"/>
        <v>13111313</v>
      </c>
      <c r="M80" s="134">
        <f t="shared" si="555"/>
        <v>14852968</v>
      </c>
      <c r="N80" s="134">
        <f t="shared" si="555"/>
        <v>9402867</v>
      </c>
      <c r="O80" s="134">
        <f t="shared" si="555"/>
        <v>7286445</v>
      </c>
      <c r="P80" s="134">
        <f t="shared" si="555"/>
        <v>7052089</v>
      </c>
      <c r="Q80" s="134">
        <f t="shared" si="555"/>
        <v>9165274</v>
      </c>
      <c r="R80" s="134">
        <f t="shared" si="555"/>
        <v>8178942</v>
      </c>
      <c r="S80" s="134">
        <f t="shared" si="555"/>
        <v>4610587</v>
      </c>
      <c r="T80" s="134">
        <f t="shared" si="555"/>
        <v>6639834</v>
      </c>
      <c r="U80" s="134">
        <f t="shared" si="555"/>
        <v>12818508</v>
      </c>
      <c r="V80" s="134">
        <f t="shared" si="555"/>
        <v>7086625</v>
      </c>
      <c r="W80" s="134">
        <f t="shared" si="555"/>
        <v>3962692</v>
      </c>
      <c r="X80" s="134">
        <f t="shared" si="555"/>
        <v>13680703</v>
      </c>
      <c r="Y80" s="134">
        <f t="shared" si="555"/>
        <v>5537910</v>
      </c>
      <c r="Z80" s="134">
        <f t="shared" si="555"/>
        <v>6209640</v>
      </c>
      <c r="AA80" s="134">
        <f t="shared" si="555"/>
        <v>4402489</v>
      </c>
      <c r="AB80" s="134">
        <f t="shared" si="555"/>
        <v>11738790</v>
      </c>
      <c r="AC80" s="134">
        <f t="shared" si="555"/>
        <v>4597404</v>
      </c>
      <c r="AD80" s="134">
        <f t="shared" si="555"/>
        <v>5069976</v>
      </c>
      <c r="AE80" s="134">
        <f t="shared" si="555"/>
        <v>15599577</v>
      </c>
      <c r="AF80" s="134">
        <f t="shared" ref="AF80:CB80" si="556">AF78+AF79</f>
        <v>7052362</v>
      </c>
      <c r="AG80" s="134">
        <f t="shared" si="556"/>
        <v>5209447</v>
      </c>
      <c r="AH80" s="134">
        <f t="shared" si="556"/>
        <v>30525068</v>
      </c>
      <c r="AI80" s="134">
        <f t="shared" si="556"/>
        <v>12676759</v>
      </c>
      <c r="AJ80" s="134">
        <f t="shared" si="556"/>
        <v>12406548</v>
      </c>
      <c r="AK80" s="134">
        <f t="shared" si="556"/>
        <v>6045458</v>
      </c>
      <c r="AL80" s="134">
        <f t="shared" si="556"/>
        <v>6981600</v>
      </c>
      <c r="AM80" s="134">
        <f t="shared" si="556"/>
        <v>3436865</v>
      </c>
      <c r="AN80" s="134">
        <f t="shared" si="556"/>
        <v>6339893</v>
      </c>
      <c r="AO80" s="134">
        <f t="shared" si="556"/>
        <v>5122139</v>
      </c>
      <c r="AP80" s="134">
        <f t="shared" si="556"/>
        <v>4056949</v>
      </c>
      <c r="AQ80" s="134">
        <f t="shared" si="556"/>
        <v>3876470</v>
      </c>
      <c r="AR80" s="134">
        <f t="shared" si="556"/>
        <v>32386355</v>
      </c>
      <c r="AS80" s="134">
        <f t="shared" si="556"/>
        <v>4620706</v>
      </c>
      <c r="AT80" s="134">
        <f t="shared" si="556"/>
        <v>14014549</v>
      </c>
      <c r="AU80" s="134">
        <f t="shared" si="556"/>
        <v>7664014</v>
      </c>
      <c r="AV80" s="134">
        <f t="shared" si="556"/>
        <v>5194805</v>
      </c>
      <c r="AW80" s="134">
        <f t="shared" si="556"/>
        <v>22118065</v>
      </c>
      <c r="AX80" s="134">
        <f t="shared" si="556"/>
        <v>7786646</v>
      </c>
      <c r="AY80" s="134">
        <f t="shared" si="556"/>
        <v>9430394</v>
      </c>
      <c r="AZ80" s="249">
        <f t="shared" si="556"/>
        <v>10537528</v>
      </c>
      <c r="BA80" s="249">
        <f t="shared" si="556"/>
        <v>11636840</v>
      </c>
      <c r="BB80" s="249">
        <f t="shared" si="556"/>
        <v>7956757</v>
      </c>
      <c r="BC80" s="249">
        <f t="shared" si="556"/>
        <v>7081471</v>
      </c>
      <c r="BD80" s="249">
        <f t="shared" si="556"/>
        <v>25258618</v>
      </c>
      <c r="BE80" s="249">
        <f t="shared" si="556"/>
        <v>5058513</v>
      </c>
      <c r="BF80" s="249">
        <f t="shared" ref="BF80:BG80" si="557">BF78+BF79</f>
        <v>28923105</v>
      </c>
      <c r="BG80" s="249">
        <f t="shared" si="557"/>
        <v>11583247</v>
      </c>
      <c r="BH80" s="249">
        <f t="shared" ref="BH80:BK80" si="558">BH78+BH79</f>
        <v>6497261</v>
      </c>
      <c r="BI80" s="249">
        <f t="shared" ref="BI80:BJ80" si="559">BI78+BI79</f>
        <v>9836261</v>
      </c>
      <c r="BJ80" s="249">
        <f t="shared" si="559"/>
        <v>10478743</v>
      </c>
      <c r="BK80" s="249">
        <f t="shared" si="558"/>
        <v>8310168</v>
      </c>
      <c r="BL80" s="249">
        <f t="shared" ref="BL80:BM80" si="560">BL78+BL79</f>
        <v>15835948</v>
      </c>
      <c r="BM80" s="249">
        <f t="shared" si="560"/>
        <v>10947158</v>
      </c>
      <c r="BN80" s="249">
        <f t="shared" ref="BN80:BQ80" si="561">BN78+BN79</f>
        <v>8850570</v>
      </c>
      <c r="BO80" s="249">
        <f t="shared" si="561"/>
        <v>5434854</v>
      </c>
      <c r="BP80" s="249">
        <f t="shared" si="561"/>
        <v>4231027</v>
      </c>
      <c r="BQ80" s="249">
        <f t="shared" si="561"/>
        <v>36288236</v>
      </c>
      <c r="BR80" s="249">
        <f t="shared" ref="BR80:BT80" si="562">BR78+BR79</f>
        <v>20237482</v>
      </c>
      <c r="BS80" s="249">
        <f t="shared" si="562"/>
        <v>10023923</v>
      </c>
      <c r="BT80" s="249">
        <f t="shared" si="562"/>
        <v>6499871</v>
      </c>
      <c r="BU80" s="249">
        <f t="shared" ref="BU80:BZ80" si="563">BU78+BU79</f>
        <v>29650348</v>
      </c>
      <c r="BV80" s="249">
        <f t="shared" si="563"/>
        <v>11699645</v>
      </c>
      <c r="BW80" s="249">
        <f t="shared" si="563"/>
        <v>6577370</v>
      </c>
      <c r="BX80" s="249">
        <f t="shared" si="563"/>
        <v>1888831</v>
      </c>
      <c r="BY80" s="249">
        <f t="shared" si="563"/>
        <v>9338592</v>
      </c>
      <c r="BZ80" s="249">
        <f t="shared" si="563"/>
        <v>29873796</v>
      </c>
      <c r="CA80" s="249">
        <f t="shared" ref="CA80" si="564">CA78+CA79</f>
        <v>9347991</v>
      </c>
      <c r="CB80" s="134">
        <f t="shared" si="556"/>
        <v>60809121</v>
      </c>
      <c r="CC80" s="134">
        <f t="shared" ref="CC80:CU80" si="565">CC78+CC79</f>
        <v>19983195</v>
      </c>
      <c r="CD80" s="134">
        <f t="shared" si="565"/>
        <v>11206602</v>
      </c>
      <c r="CE80" s="134">
        <f t="shared" si="565"/>
        <v>14092534</v>
      </c>
      <c r="CF80" s="134">
        <f t="shared" si="565"/>
        <v>7569173</v>
      </c>
      <c r="CG80" s="134">
        <f t="shared" si="565"/>
        <v>17862071</v>
      </c>
      <c r="CH80" s="134">
        <f t="shared" si="565"/>
        <v>15677903</v>
      </c>
      <c r="CI80" s="134">
        <f t="shared" si="565"/>
        <v>9583722</v>
      </c>
      <c r="CJ80" s="249">
        <f t="shared" si="565"/>
        <v>30539524</v>
      </c>
      <c r="CK80" s="249">
        <f t="shared" si="565"/>
        <v>9388748</v>
      </c>
      <c r="CL80" s="249">
        <f t="shared" ref="CL80:CN80" si="566">CL78+CL79</f>
        <v>15462535</v>
      </c>
      <c r="CM80" s="249">
        <f t="shared" si="566"/>
        <v>7921946</v>
      </c>
      <c r="CN80" s="249">
        <f t="shared" si="566"/>
        <v>83366831</v>
      </c>
      <c r="CO80" s="249">
        <f t="shared" ref="CO80:CP80" si="567">CO78+CO79</f>
        <v>10603729</v>
      </c>
      <c r="CP80" s="249">
        <f t="shared" si="567"/>
        <v>49359145</v>
      </c>
      <c r="CQ80" s="249">
        <f t="shared" ref="CQ80" si="568">CQ78+CQ79</f>
        <v>13286767</v>
      </c>
      <c r="CR80" s="134">
        <f t="shared" si="565"/>
        <v>16832639</v>
      </c>
      <c r="CS80" s="134">
        <f t="shared" si="565"/>
        <v>16573678</v>
      </c>
      <c r="CT80" s="134">
        <f t="shared" ref="CT80" si="569">CT78+CT79</f>
        <v>4152254</v>
      </c>
      <c r="CU80" s="134">
        <f t="shared" si="565"/>
        <v>18967498</v>
      </c>
      <c r="CV80" s="134">
        <f t="shared" ref="CV80" si="570">CV78+CV79</f>
        <v>0</v>
      </c>
      <c r="CW80" s="126">
        <f t="shared" si="549"/>
        <v>1244749970</v>
      </c>
      <c r="CX80" s="126"/>
      <c r="CZ80" s="136"/>
    </row>
    <row r="81" spans="2:104" s="117" customFormat="1" ht="11.25" outlineLevel="1">
      <c r="B81" s="117">
        <v>81250</v>
      </c>
      <c r="C81" s="127" t="s">
        <v>108</v>
      </c>
      <c r="D81" s="125">
        <v>20760898</v>
      </c>
      <c r="E81" s="125">
        <v>9028248</v>
      </c>
      <c r="F81" s="125">
        <v>8679138</v>
      </c>
      <c r="G81" s="125">
        <v>7619722</v>
      </c>
      <c r="H81" s="125">
        <v>8083636</v>
      </c>
      <c r="I81" s="125">
        <v>5712038</v>
      </c>
      <c r="J81" s="125">
        <v>4085324</v>
      </c>
      <c r="K81" s="125">
        <v>17161410</v>
      </c>
      <c r="L81" s="125">
        <v>7293000</v>
      </c>
      <c r="M81" s="125">
        <v>12319506</v>
      </c>
      <c r="N81" s="125">
        <v>11115614</v>
      </c>
      <c r="O81" s="125">
        <v>9020488</v>
      </c>
      <c r="P81" s="125">
        <v>6373270</v>
      </c>
      <c r="Q81" s="125">
        <v>15876986</v>
      </c>
      <c r="R81" s="125">
        <v>6380642</v>
      </c>
      <c r="S81" s="125">
        <v>4731400</v>
      </c>
      <c r="T81" s="125">
        <v>5389674</v>
      </c>
      <c r="U81" s="125">
        <v>13601536</v>
      </c>
      <c r="V81" s="125">
        <v>9044200</v>
      </c>
      <c r="W81" s="125">
        <v>3112000</v>
      </c>
      <c r="X81" s="125">
        <v>11470000</v>
      </c>
      <c r="Y81" s="125">
        <v>2878000</v>
      </c>
      <c r="Z81" s="125">
        <v>3629224</v>
      </c>
      <c r="AA81" s="125">
        <v>4079454</v>
      </c>
      <c r="AB81" s="125">
        <v>15002410</v>
      </c>
      <c r="AC81" s="125">
        <v>4326336</v>
      </c>
      <c r="AD81" s="125">
        <v>14125096</v>
      </c>
      <c r="AE81" s="125">
        <v>42575931</v>
      </c>
      <c r="AF81" s="125">
        <v>8198766</v>
      </c>
      <c r="AG81" s="125">
        <v>7286296</v>
      </c>
      <c r="AH81" s="125">
        <v>25361170</v>
      </c>
      <c r="AI81" s="125">
        <v>12737717</v>
      </c>
      <c r="AJ81" s="125">
        <v>7241100</v>
      </c>
      <c r="AK81" s="125">
        <v>6278390</v>
      </c>
      <c r="AL81" s="125">
        <v>5486448</v>
      </c>
      <c r="AM81" s="125">
        <v>2545394</v>
      </c>
      <c r="AN81" s="125">
        <v>4613192</v>
      </c>
      <c r="AO81" s="125">
        <v>6829654</v>
      </c>
      <c r="AP81" s="125">
        <v>4046788</v>
      </c>
      <c r="AQ81" s="125">
        <v>3000164</v>
      </c>
      <c r="AR81" s="125">
        <v>18112256</v>
      </c>
      <c r="AS81" s="125">
        <v>7999222</v>
      </c>
      <c r="AT81" s="125">
        <v>9981358</v>
      </c>
      <c r="AU81" s="125">
        <v>8604382</v>
      </c>
      <c r="AV81" s="125">
        <v>4552928</v>
      </c>
      <c r="AW81" s="125">
        <v>27726200</v>
      </c>
      <c r="AX81" s="125">
        <v>12690480</v>
      </c>
      <c r="AY81" s="125">
        <v>14612026</v>
      </c>
      <c r="AZ81" s="249">
        <v>10595930</v>
      </c>
      <c r="BA81" s="249">
        <v>16127766</v>
      </c>
      <c r="BB81" s="249">
        <v>12079570</v>
      </c>
      <c r="BC81" s="249">
        <v>7170076</v>
      </c>
      <c r="BD81" s="249">
        <v>31455784</v>
      </c>
      <c r="BE81" s="249">
        <v>7258366</v>
      </c>
      <c r="BF81" s="249">
        <v>24759372</v>
      </c>
      <c r="BG81" s="249">
        <v>11388038</v>
      </c>
      <c r="BH81" s="249">
        <v>5615560</v>
      </c>
      <c r="BI81" s="249">
        <v>6722000</v>
      </c>
      <c r="BJ81" s="249">
        <v>6861538</v>
      </c>
      <c r="BK81" s="249">
        <v>10495436</v>
      </c>
      <c r="BL81" s="249">
        <v>18415216</v>
      </c>
      <c r="BM81" s="249">
        <v>7535286</v>
      </c>
      <c r="BN81" s="249">
        <v>9724772</v>
      </c>
      <c r="BO81" s="249">
        <v>3462330</v>
      </c>
      <c r="BP81" s="249">
        <v>13506064</v>
      </c>
      <c r="BQ81" s="249">
        <v>26350115</v>
      </c>
      <c r="BR81" s="249">
        <v>21593122</v>
      </c>
      <c r="BS81" s="249">
        <v>9691490</v>
      </c>
      <c r="BT81" s="249">
        <v>5052000</v>
      </c>
      <c r="BU81" s="249">
        <v>18925487</v>
      </c>
      <c r="BV81" s="249">
        <v>10269496</v>
      </c>
      <c r="BW81" s="249">
        <v>5981824</v>
      </c>
      <c r="BX81" s="249">
        <v>6261216</v>
      </c>
      <c r="BY81" s="249">
        <v>163709</v>
      </c>
      <c r="BZ81" s="249">
        <v>0</v>
      </c>
      <c r="CA81" s="249">
        <v>1000</v>
      </c>
      <c r="CB81" s="125">
        <v>21947600</v>
      </c>
      <c r="CC81" s="125">
        <v>21535259</v>
      </c>
      <c r="CD81" s="125">
        <v>6729101</v>
      </c>
      <c r="CE81" s="125">
        <v>10067400</v>
      </c>
      <c r="CF81" s="125">
        <v>4440866</v>
      </c>
      <c r="CG81" s="125">
        <v>19930200</v>
      </c>
      <c r="CH81" s="125">
        <v>11456989</v>
      </c>
      <c r="CI81" s="125">
        <v>8821862</v>
      </c>
      <c r="CJ81" s="249">
        <v>37864045</v>
      </c>
      <c r="CK81" s="249">
        <v>12073088</v>
      </c>
      <c r="CL81" s="249">
        <v>8569645</v>
      </c>
      <c r="CM81" s="249">
        <v>6638000</v>
      </c>
      <c r="CN81" s="249">
        <v>60643754</v>
      </c>
      <c r="CO81" s="249">
        <v>12447700</v>
      </c>
      <c r="CP81" s="249">
        <v>18025226</v>
      </c>
      <c r="CQ81" s="249">
        <v>6112122</v>
      </c>
      <c r="CR81" s="125">
        <v>10023740</v>
      </c>
      <c r="CS81" s="125">
        <v>15546170</v>
      </c>
      <c r="CT81" s="125">
        <v>4269074</v>
      </c>
      <c r="CU81" s="125">
        <v>20678856</v>
      </c>
      <c r="CV81" s="125">
        <v>5916982</v>
      </c>
      <c r="CW81" s="126">
        <f t="shared" si="549"/>
        <v>1112579354</v>
      </c>
      <c r="CX81" s="126"/>
      <c r="CZ81" s="124"/>
    </row>
    <row r="82" spans="2:104" s="117" customFormat="1" ht="11.25" outlineLevel="1">
      <c r="B82" s="117">
        <v>81200</v>
      </c>
      <c r="C82" s="127" t="s">
        <v>109</v>
      </c>
      <c r="D82" s="125">
        <v>13637643</v>
      </c>
      <c r="E82" s="125">
        <v>8908588</v>
      </c>
      <c r="F82" s="125">
        <v>7996801</v>
      </c>
      <c r="G82" s="125">
        <v>7806688</v>
      </c>
      <c r="H82" s="125">
        <v>5706420</v>
      </c>
      <c r="I82" s="125">
        <v>4695217</v>
      </c>
      <c r="J82" s="125">
        <v>4145187</v>
      </c>
      <c r="K82" s="125">
        <v>10712521</v>
      </c>
      <c r="L82" s="125">
        <v>9332670</v>
      </c>
      <c r="M82" s="125">
        <v>17515341</v>
      </c>
      <c r="N82" s="125">
        <v>8644835</v>
      </c>
      <c r="O82" s="125">
        <v>5595657</v>
      </c>
      <c r="P82" s="125">
        <v>6547295</v>
      </c>
      <c r="Q82" s="125">
        <v>5575683</v>
      </c>
      <c r="R82" s="125">
        <v>7434760</v>
      </c>
      <c r="S82" s="125">
        <v>3535612</v>
      </c>
      <c r="T82" s="125">
        <v>5187232</v>
      </c>
      <c r="U82" s="125">
        <v>12825227</v>
      </c>
      <c r="V82" s="125">
        <v>6238786</v>
      </c>
      <c r="W82" s="125">
        <v>5580283</v>
      </c>
      <c r="X82" s="125">
        <v>12336703</v>
      </c>
      <c r="Y82" s="125">
        <v>4247037</v>
      </c>
      <c r="Z82" s="125">
        <v>4771277</v>
      </c>
      <c r="AA82" s="125">
        <v>4201839</v>
      </c>
      <c r="AB82" s="125">
        <v>12789981</v>
      </c>
      <c r="AC82" s="125">
        <v>3750858</v>
      </c>
      <c r="AD82" s="125">
        <v>3388887</v>
      </c>
      <c r="AE82" s="125">
        <v>9864027</v>
      </c>
      <c r="AF82" s="125">
        <v>6871952</v>
      </c>
      <c r="AG82" s="125">
        <v>5970440</v>
      </c>
      <c r="AH82" s="125">
        <v>15761076</v>
      </c>
      <c r="AI82" s="125">
        <v>14995175</v>
      </c>
      <c r="AJ82" s="125">
        <v>7838208</v>
      </c>
      <c r="AK82" s="125">
        <v>5318100</v>
      </c>
      <c r="AL82" s="125">
        <v>4992377</v>
      </c>
      <c r="AM82" s="125">
        <v>2530073</v>
      </c>
      <c r="AN82" s="125">
        <v>3813496</v>
      </c>
      <c r="AO82" s="125">
        <v>4579010</v>
      </c>
      <c r="AP82" s="125">
        <v>2525772</v>
      </c>
      <c r="AQ82" s="125">
        <v>2536667</v>
      </c>
      <c r="AR82" s="125">
        <v>28102068</v>
      </c>
      <c r="AS82" s="125">
        <v>4020215</v>
      </c>
      <c r="AT82" s="125">
        <v>12977639</v>
      </c>
      <c r="AU82" s="125">
        <v>7466266</v>
      </c>
      <c r="AV82" s="125">
        <v>3330949</v>
      </c>
      <c r="AW82" s="125">
        <v>18518425</v>
      </c>
      <c r="AX82" s="125">
        <v>6387247</v>
      </c>
      <c r="AY82" s="125">
        <v>6882994</v>
      </c>
      <c r="AZ82" s="249">
        <v>17283375</v>
      </c>
      <c r="BA82" s="249">
        <v>14561057</v>
      </c>
      <c r="BB82" s="249">
        <v>9329946</v>
      </c>
      <c r="BC82" s="249">
        <v>6733324</v>
      </c>
      <c r="BD82" s="249">
        <v>22281348</v>
      </c>
      <c r="BE82" s="249">
        <v>4501304</v>
      </c>
      <c r="BF82" s="249">
        <v>29421393</v>
      </c>
      <c r="BG82" s="249">
        <v>8004861</v>
      </c>
      <c r="BH82" s="249">
        <v>4544894</v>
      </c>
      <c r="BI82" s="249">
        <v>11001134</v>
      </c>
      <c r="BJ82" s="249">
        <v>7078756</v>
      </c>
      <c r="BK82" s="249">
        <v>8609061</v>
      </c>
      <c r="BL82" s="249">
        <v>17936209</v>
      </c>
      <c r="BM82" s="249">
        <v>9403197</v>
      </c>
      <c r="BN82" s="249">
        <v>8443075</v>
      </c>
      <c r="BO82" s="249">
        <v>5692530</v>
      </c>
      <c r="BP82" s="249">
        <v>5207964</v>
      </c>
      <c r="BQ82" s="249">
        <v>26631094</v>
      </c>
      <c r="BR82" s="249">
        <v>29186960</v>
      </c>
      <c r="BS82" s="249">
        <v>10936802</v>
      </c>
      <c r="BT82" s="249">
        <v>5392044</v>
      </c>
      <c r="BU82" s="249">
        <v>22393476</v>
      </c>
      <c r="BV82" s="249">
        <v>13789270</v>
      </c>
      <c r="BW82" s="249">
        <v>6517229</v>
      </c>
      <c r="BX82" s="249">
        <v>0</v>
      </c>
      <c r="BY82" s="249">
        <v>9956982</v>
      </c>
      <c r="BZ82" s="249">
        <v>0</v>
      </c>
      <c r="CA82" s="249">
        <v>6058901</v>
      </c>
      <c r="CB82" s="125">
        <v>19247640</v>
      </c>
      <c r="CC82" s="125">
        <v>17237495</v>
      </c>
      <c r="CD82" s="125">
        <v>9704826</v>
      </c>
      <c r="CE82" s="125">
        <v>22522575</v>
      </c>
      <c r="CF82" s="125">
        <v>8696876</v>
      </c>
      <c r="CG82" s="125">
        <v>14661863</v>
      </c>
      <c r="CH82" s="125">
        <v>14233810</v>
      </c>
      <c r="CI82" s="125">
        <v>14674272</v>
      </c>
      <c r="CJ82" s="249">
        <v>25371471</v>
      </c>
      <c r="CK82" s="249">
        <v>14595406</v>
      </c>
      <c r="CL82" s="249">
        <v>11354074</v>
      </c>
      <c r="CM82" s="249">
        <v>5921897</v>
      </c>
      <c r="CN82" s="249">
        <v>90801872</v>
      </c>
      <c r="CO82" s="249">
        <v>13292730</v>
      </c>
      <c r="CP82" s="249">
        <v>30287984</v>
      </c>
      <c r="CQ82" s="249">
        <v>10295566</v>
      </c>
      <c r="CR82" s="125">
        <v>1517886</v>
      </c>
      <c r="CS82" s="125">
        <v>16916846</v>
      </c>
      <c r="CT82" s="125">
        <v>4418141</v>
      </c>
      <c r="CU82" s="125">
        <v>22866255</v>
      </c>
      <c r="CV82" s="125">
        <v>0</v>
      </c>
      <c r="CW82" s="126">
        <f t="shared" si="549"/>
        <v>1067906875</v>
      </c>
      <c r="CX82" s="126"/>
      <c r="CZ82" s="124"/>
    </row>
    <row r="83" spans="2:104" s="117" customFormat="1" ht="11.25" outlineLevel="1">
      <c r="B83" s="117">
        <v>81350</v>
      </c>
      <c r="C83" s="127" t="s">
        <v>110</v>
      </c>
      <c r="D83" s="125">
        <v>2953500</v>
      </c>
      <c r="E83" s="125">
        <v>1535250</v>
      </c>
      <c r="F83" s="125">
        <v>2195600</v>
      </c>
      <c r="G83" s="125">
        <v>9758517</v>
      </c>
      <c r="H83" s="125">
        <v>2212431</v>
      </c>
      <c r="I83" s="125">
        <v>2517000</v>
      </c>
      <c r="J83" s="125">
        <v>431000</v>
      </c>
      <c r="K83" s="125">
        <v>2441000</v>
      </c>
      <c r="L83" s="125">
        <v>4340656</v>
      </c>
      <c r="M83" s="125">
        <v>6975500</v>
      </c>
      <c r="N83" s="125">
        <v>1259000</v>
      </c>
      <c r="O83" s="125">
        <v>585500</v>
      </c>
      <c r="P83" s="125">
        <v>2521050</v>
      </c>
      <c r="Q83" s="125">
        <v>509000</v>
      </c>
      <c r="R83" s="125">
        <v>2396860</v>
      </c>
      <c r="S83" s="125">
        <v>1173000</v>
      </c>
      <c r="T83" s="125">
        <v>2527000</v>
      </c>
      <c r="U83" s="125">
        <v>2960800</v>
      </c>
      <c r="V83" s="125">
        <v>499500</v>
      </c>
      <c r="W83" s="125">
        <v>3829500</v>
      </c>
      <c r="X83" s="125">
        <v>1076000</v>
      </c>
      <c r="Y83" s="125">
        <v>929700</v>
      </c>
      <c r="Z83" s="125">
        <v>2469500</v>
      </c>
      <c r="AA83" s="125">
        <v>1328000</v>
      </c>
      <c r="AB83" s="125">
        <v>3308168</v>
      </c>
      <c r="AC83" s="125">
        <v>1928000</v>
      </c>
      <c r="AD83" s="125">
        <v>82000</v>
      </c>
      <c r="AE83" s="125">
        <v>398500</v>
      </c>
      <c r="AF83" s="125">
        <v>1335340</v>
      </c>
      <c r="AG83" s="125">
        <v>1787500</v>
      </c>
      <c r="AH83" s="125">
        <v>5297660</v>
      </c>
      <c r="AI83" s="125">
        <v>6725900</v>
      </c>
      <c r="AJ83" s="125">
        <v>3369712</v>
      </c>
      <c r="AK83" s="125">
        <v>5378926</v>
      </c>
      <c r="AL83" s="125">
        <v>1445000</v>
      </c>
      <c r="AM83" s="125">
        <v>1360000</v>
      </c>
      <c r="AN83" s="125">
        <v>649024</v>
      </c>
      <c r="AO83" s="125">
        <v>1953901</v>
      </c>
      <c r="AP83" s="125">
        <v>1346200</v>
      </c>
      <c r="AQ83" s="125">
        <v>1892600</v>
      </c>
      <c r="AR83" s="125">
        <v>5748000</v>
      </c>
      <c r="AS83" s="125">
        <v>1357000</v>
      </c>
      <c r="AT83" s="125">
        <v>15270000</v>
      </c>
      <c r="AU83" s="125">
        <v>607000</v>
      </c>
      <c r="AV83" s="125">
        <v>1906500</v>
      </c>
      <c r="AW83" s="125">
        <v>5980930</v>
      </c>
      <c r="AX83" s="125">
        <v>1407000</v>
      </c>
      <c r="AY83" s="125">
        <v>2587000</v>
      </c>
      <c r="AZ83" s="249">
        <v>3257050</v>
      </c>
      <c r="BA83" s="249">
        <v>4878000</v>
      </c>
      <c r="BB83" s="249">
        <v>1725000</v>
      </c>
      <c r="BC83" s="249">
        <v>3129030</v>
      </c>
      <c r="BD83" s="249">
        <v>2554400</v>
      </c>
      <c r="BE83" s="249">
        <v>5766630</v>
      </c>
      <c r="BF83" s="249">
        <v>6122790</v>
      </c>
      <c r="BG83" s="249">
        <v>1638800</v>
      </c>
      <c r="BH83" s="249">
        <v>4097500</v>
      </c>
      <c r="BI83" s="249">
        <v>740500</v>
      </c>
      <c r="BJ83" s="249">
        <v>291393</v>
      </c>
      <c r="BK83" s="249">
        <v>2694450</v>
      </c>
      <c r="BL83" s="249">
        <v>15266000</v>
      </c>
      <c r="BM83" s="249">
        <v>1656000</v>
      </c>
      <c r="BN83" s="249">
        <v>1903500</v>
      </c>
      <c r="BO83" s="249">
        <v>1156982</v>
      </c>
      <c r="BP83" s="249">
        <v>80511262</v>
      </c>
      <c r="BQ83" s="249">
        <v>1319000</v>
      </c>
      <c r="BR83" s="249">
        <v>8201164</v>
      </c>
      <c r="BS83" s="249">
        <v>2353000</v>
      </c>
      <c r="BT83" s="249">
        <v>668000</v>
      </c>
      <c r="BU83" s="249">
        <v>4439600</v>
      </c>
      <c r="BV83" s="249">
        <v>2997000</v>
      </c>
      <c r="BW83" s="249">
        <v>56859310</v>
      </c>
      <c r="BX83" s="249">
        <v>100500</v>
      </c>
      <c r="BY83" s="249">
        <v>5893250</v>
      </c>
      <c r="BZ83" s="249">
        <v>576800</v>
      </c>
      <c r="CA83" s="249">
        <v>1331202</v>
      </c>
      <c r="CB83" s="125">
        <v>4553787</v>
      </c>
      <c r="CC83" s="125">
        <v>14642100</v>
      </c>
      <c r="CD83" s="125">
        <v>3274401</v>
      </c>
      <c r="CE83" s="125">
        <v>6963500</v>
      </c>
      <c r="CF83" s="125">
        <v>2144500</v>
      </c>
      <c r="CG83" s="125">
        <v>1372350</v>
      </c>
      <c r="CH83" s="125">
        <v>1767700</v>
      </c>
      <c r="CI83" s="125">
        <v>1195500</v>
      </c>
      <c r="CJ83" s="249">
        <v>12051178</v>
      </c>
      <c r="CK83" s="249">
        <v>906570</v>
      </c>
      <c r="CL83" s="249">
        <v>2256500</v>
      </c>
      <c r="CM83" s="249">
        <v>178000</v>
      </c>
      <c r="CN83" s="249">
        <v>9835210</v>
      </c>
      <c r="CO83" s="249">
        <v>1065500</v>
      </c>
      <c r="CP83" s="249">
        <v>11216870</v>
      </c>
      <c r="CQ83" s="249">
        <v>1990000</v>
      </c>
      <c r="CR83" s="125">
        <v>9816997</v>
      </c>
      <c r="CS83" s="125">
        <v>2965000</v>
      </c>
      <c r="CT83" s="125">
        <v>311000</v>
      </c>
      <c r="CU83" s="125">
        <v>6504500</v>
      </c>
      <c r="CV83" s="125">
        <v>0</v>
      </c>
      <c r="CW83" s="126">
        <f t="shared" si="549"/>
        <v>449686001</v>
      </c>
      <c r="CX83" s="126"/>
      <c r="CZ83" s="124"/>
    </row>
    <row r="84" spans="2:104" s="117" customFormat="1" ht="11.25" outlineLevel="1">
      <c r="B84" s="117">
        <v>81300</v>
      </c>
      <c r="C84" s="127" t="s">
        <v>111</v>
      </c>
      <c r="D84" s="125">
        <v>225433</v>
      </c>
      <c r="E84" s="125">
        <v>153453</v>
      </c>
      <c r="F84" s="125">
        <v>135874</v>
      </c>
      <c r="G84" s="125">
        <v>170243</v>
      </c>
      <c r="H84" s="125">
        <v>103149</v>
      </c>
      <c r="I84" s="125">
        <v>56608</v>
      </c>
      <c r="J84" s="125">
        <v>59322</v>
      </c>
      <c r="K84" s="125">
        <v>154515</v>
      </c>
      <c r="L84" s="125">
        <v>140889</v>
      </c>
      <c r="M84" s="125">
        <v>222218</v>
      </c>
      <c r="N84" s="125">
        <v>113918</v>
      </c>
      <c r="O84" s="125">
        <v>85715</v>
      </c>
      <c r="P84" s="125">
        <v>93187</v>
      </c>
      <c r="Q84" s="125">
        <v>107659</v>
      </c>
      <c r="R84" s="125">
        <v>141079</v>
      </c>
      <c r="S84" s="125">
        <v>69261</v>
      </c>
      <c r="T84" s="125">
        <v>77653</v>
      </c>
      <c r="U84" s="125">
        <v>198092</v>
      </c>
      <c r="V84" s="125">
        <v>135947</v>
      </c>
      <c r="W84" s="125">
        <v>68980</v>
      </c>
      <c r="X84" s="125">
        <v>173874</v>
      </c>
      <c r="Y84" s="125">
        <v>48013</v>
      </c>
      <c r="Z84" s="125">
        <v>95845</v>
      </c>
      <c r="AA84" s="125">
        <v>65482</v>
      </c>
      <c r="AB84" s="125">
        <v>199143</v>
      </c>
      <c r="AC84" s="125">
        <v>53047</v>
      </c>
      <c r="AD84" s="125">
        <v>51571</v>
      </c>
      <c r="AE84" s="125">
        <v>184112</v>
      </c>
      <c r="AF84" s="125">
        <v>93359</v>
      </c>
      <c r="AG84" s="125">
        <v>55635</v>
      </c>
      <c r="AH84" s="125">
        <v>263747</v>
      </c>
      <c r="AI84" s="125">
        <v>246193</v>
      </c>
      <c r="AJ84" s="125">
        <v>167790</v>
      </c>
      <c r="AK84" s="125">
        <v>86698</v>
      </c>
      <c r="AL84" s="125">
        <v>89148</v>
      </c>
      <c r="AM84" s="125">
        <v>39895</v>
      </c>
      <c r="AN84" s="125">
        <v>63582</v>
      </c>
      <c r="AO84" s="125">
        <v>72260</v>
      </c>
      <c r="AP84" s="125">
        <v>46425</v>
      </c>
      <c r="AQ84" s="125">
        <v>40758</v>
      </c>
      <c r="AR84" s="125">
        <v>315432</v>
      </c>
      <c r="AS84" s="125">
        <v>59920</v>
      </c>
      <c r="AT84" s="125">
        <v>159820</v>
      </c>
      <c r="AU84" s="125">
        <v>121392</v>
      </c>
      <c r="AV84" s="125">
        <v>55903</v>
      </c>
      <c r="AW84" s="125">
        <v>278404</v>
      </c>
      <c r="AX84" s="125">
        <v>126297</v>
      </c>
      <c r="AY84" s="125">
        <v>124849</v>
      </c>
      <c r="AZ84" s="249">
        <v>144080</v>
      </c>
      <c r="BA84" s="249">
        <v>225132</v>
      </c>
      <c r="BB84" s="249">
        <v>167627</v>
      </c>
      <c r="BC84" s="249">
        <v>96405</v>
      </c>
      <c r="BD84" s="249">
        <v>334200</v>
      </c>
      <c r="BE84" s="249">
        <v>72797</v>
      </c>
      <c r="BF84" s="249">
        <v>417497</v>
      </c>
      <c r="BG84" s="249">
        <v>159817</v>
      </c>
      <c r="BH84" s="249">
        <v>92278</v>
      </c>
      <c r="BI84" s="249">
        <v>141116</v>
      </c>
      <c r="BJ84" s="249">
        <v>141081</v>
      </c>
      <c r="BK84" s="249">
        <v>142756</v>
      </c>
      <c r="BL84" s="249">
        <v>233177</v>
      </c>
      <c r="BM84" s="249">
        <v>83640</v>
      </c>
      <c r="BN84" s="249">
        <v>129197</v>
      </c>
      <c r="BO84" s="249">
        <v>77695</v>
      </c>
      <c r="BP84" s="249">
        <v>162309</v>
      </c>
      <c r="BQ84" s="249">
        <v>430089</v>
      </c>
      <c r="BR84" s="249">
        <v>382173</v>
      </c>
      <c r="BS84" s="249">
        <v>138035</v>
      </c>
      <c r="BT84" s="249">
        <v>94807</v>
      </c>
      <c r="BU84" s="249">
        <v>420269</v>
      </c>
      <c r="BV84" s="249">
        <v>176192</v>
      </c>
      <c r="BW84" s="249">
        <v>173577</v>
      </c>
      <c r="BX84" s="249">
        <v>71230</v>
      </c>
      <c r="BY84" s="249">
        <v>173546</v>
      </c>
      <c r="BZ84" s="249">
        <v>212755</v>
      </c>
      <c r="CA84" s="249">
        <v>115396</v>
      </c>
      <c r="CB84" s="125">
        <v>1121758</v>
      </c>
      <c r="CC84" s="125">
        <v>288335</v>
      </c>
      <c r="CD84" s="125">
        <v>141892</v>
      </c>
      <c r="CE84" s="125">
        <v>299092</v>
      </c>
      <c r="CF84" s="125">
        <v>114938</v>
      </c>
      <c r="CG84" s="125">
        <v>248430</v>
      </c>
      <c r="CH84" s="125">
        <v>263282</v>
      </c>
      <c r="CI84" s="125">
        <v>147875</v>
      </c>
      <c r="CJ84" s="249">
        <v>369128</v>
      </c>
      <c r="CK84" s="249">
        <v>192823</v>
      </c>
      <c r="CL84" s="249">
        <v>195807</v>
      </c>
      <c r="CM84" s="249">
        <v>139754</v>
      </c>
      <c r="CN84" s="249">
        <v>1218799</v>
      </c>
      <c r="CO84" s="249">
        <v>186491</v>
      </c>
      <c r="CP84" s="249">
        <v>499475</v>
      </c>
      <c r="CQ84" s="249">
        <v>209095</v>
      </c>
      <c r="CR84" s="125">
        <v>276490</v>
      </c>
      <c r="CS84" s="125">
        <v>154004</v>
      </c>
      <c r="CT84" s="125">
        <v>37537</v>
      </c>
      <c r="CU84" s="125">
        <v>189861</v>
      </c>
      <c r="CV84" s="125">
        <v>0</v>
      </c>
      <c r="CW84" s="126">
        <f t="shared" si="549"/>
        <v>17395528</v>
      </c>
      <c r="CX84" s="126"/>
      <c r="CZ84" s="124"/>
    </row>
    <row r="85" spans="2:104" s="132" customFormat="1" ht="11.25" outlineLevel="1">
      <c r="C85" s="133" t="s">
        <v>112</v>
      </c>
      <c r="D85" s="134">
        <f t="shared" ref="D85:AE85" si="571">D77-SUM(D80:D84)</f>
        <v>4093695</v>
      </c>
      <c r="E85" s="134">
        <f t="shared" si="571"/>
        <v>2407649</v>
      </c>
      <c r="F85" s="134">
        <f t="shared" si="571"/>
        <v>1000120</v>
      </c>
      <c r="G85" s="134">
        <f t="shared" si="571"/>
        <v>1685170</v>
      </c>
      <c r="H85" s="134">
        <f t="shared" si="571"/>
        <v>3047638</v>
      </c>
      <c r="I85" s="134">
        <f t="shared" si="571"/>
        <v>624000</v>
      </c>
      <c r="J85" s="134">
        <f t="shared" si="571"/>
        <v>815537</v>
      </c>
      <c r="K85" s="134">
        <f t="shared" si="571"/>
        <v>876350</v>
      </c>
      <c r="L85" s="134">
        <f t="shared" si="571"/>
        <v>1098847</v>
      </c>
      <c r="M85" s="134">
        <f t="shared" si="571"/>
        <v>1132765</v>
      </c>
      <c r="N85" s="134">
        <f t="shared" si="571"/>
        <v>4338600</v>
      </c>
      <c r="O85" s="134">
        <f t="shared" si="571"/>
        <v>2175206</v>
      </c>
      <c r="P85" s="134">
        <f t="shared" si="571"/>
        <v>695423</v>
      </c>
      <c r="Q85" s="134">
        <f t="shared" si="571"/>
        <v>899910</v>
      </c>
      <c r="R85" s="134">
        <f t="shared" si="571"/>
        <v>1059030</v>
      </c>
      <c r="S85" s="134">
        <f t="shared" si="571"/>
        <v>5361100</v>
      </c>
      <c r="T85" s="134">
        <f t="shared" si="571"/>
        <v>1472180</v>
      </c>
      <c r="U85" s="134">
        <f t="shared" si="571"/>
        <v>1915834</v>
      </c>
      <c r="V85" s="134">
        <f t="shared" si="571"/>
        <v>1563913</v>
      </c>
      <c r="W85" s="134">
        <f t="shared" si="571"/>
        <v>257100</v>
      </c>
      <c r="X85" s="134">
        <f t="shared" si="571"/>
        <v>4673790</v>
      </c>
      <c r="Y85" s="134">
        <f t="shared" si="571"/>
        <v>1704770</v>
      </c>
      <c r="Z85" s="134">
        <f t="shared" si="571"/>
        <v>741856</v>
      </c>
      <c r="AA85" s="134">
        <f t="shared" si="571"/>
        <v>2715240</v>
      </c>
      <c r="AB85" s="134">
        <f t="shared" si="571"/>
        <v>2481335</v>
      </c>
      <c r="AC85" s="134">
        <f t="shared" si="571"/>
        <v>624870</v>
      </c>
      <c r="AD85" s="134">
        <f t="shared" si="571"/>
        <v>867014</v>
      </c>
      <c r="AE85" s="134">
        <f t="shared" si="571"/>
        <v>710311</v>
      </c>
      <c r="AF85" s="134">
        <f t="shared" ref="AF85:CB85" si="572">AF77-SUM(AF80:AF84)</f>
        <v>815380</v>
      </c>
      <c r="AG85" s="134">
        <f t="shared" si="572"/>
        <v>907135</v>
      </c>
      <c r="AH85" s="134">
        <f t="shared" si="572"/>
        <v>7979008</v>
      </c>
      <c r="AI85" s="134">
        <f t="shared" si="572"/>
        <v>2974325</v>
      </c>
      <c r="AJ85" s="134">
        <f t="shared" si="572"/>
        <v>16732374</v>
      </c>
      <c r="AK85" s="134">
        <f t="shared" si="572"/>
        <v>896865</v>
      </c>
      <c r="AL85" s="134">
        <f t="shared" si="572"/>
        <v>797505</v>
      </c>
      <c r="AM85" s="134">
        <f t="shared" si="572"/>
        <v>248070</v>
      </c>
      <c r="AN85" s="134">
        <f t="shared" si="572"/>
        <v>1168250</v>
      </c>
      <c r="AO85" s="134">
        <f t="shared" si="572"/>
        <v>255134</v>
      </c>
      <c r="AP85" s="134">
        <f t="shared" si="572"/>
        <v>293450</v>
      </c>
      <c r="AQ85" s="134">
        <f t="shared" si="572"/>
        <v>1973034</v>
      </c>
      <c r="AR85" s="134">
        <f t="shared" si="572"/>
        <v>3031586</v>
      </c>
      <c r="AS85" s="134">
        <f t="shared" si="572"/>
        <v>819270</v>
      </c>
      <c r="AT85" s="134">
        <f t="shared" si="572"/>
        <v>803025</v>
      </c>
      <c r="AU85" s="134">
        <f t="shared" si="572"/>
        <v>5531630</v>
      </c>
      <c r="AV85" s="134">
        <f t="shared" si="572"/>
        <v>1731825</v>
      </c>
      <c r="AW85" s="134">
        <f t="shared" si="572"/>
        <v>3097544</v>
      </c>
      <c r="AX85" s="134">
        <f t="shared" si="572"/>
        <v>14273960</v>
      </c>
      <c r="AY85" s="134">
        <f t="shared" si="572"/>
        <v>1100930</v>
      </c>
      <c r="AZ85" s="249">
        <f t="shared" si="572"/>
        <v>1602847</v>
      </c>
      <c r="BA85" s="249">
        <f t="shared" si="572"/>
        <v>9656040</v>
      </c>
      <c r="BB85" s="249">
        <f t="shared" si="572"/>
        <v>1267600</v>
      </c>
      <c r="BC85" s="249">
        <f t="shared" si="572"/>
        <v>1048980</v>
      </c>
      <c r="BD85" s="249">
        <f t="shared" si="572"/>
        <v>1536093</v>
      </c>
      <c r="BE85" s="249">
        <f t="shared" si="572"/>
        <v>968138</v>
      </c>
      <c r="BF85" s="249">
        <f t="shared" ref="BF85:BG85" si="573">BF77-SUM(BF80:BF84)</f>
        <v>3581023</v>
      </c>
      <c r="BG85" s="249">
        <f t="shared" si="573"/>
        <v>924510</v>
      </c>
      <c r="BH85" s="249">
        <f t="shared" ref="BH85:BK85" si="574">BH77-SUM(BH80:BH84)</f>
        <v>3414355</v>
      </c>
      <c r="BI85" s="249">
        <f t="shared" ref="BI85:BJ85" si="575">BI77-SUM(BI80:BI84)</f>
        <v>407800</v>
      </c>
      <c r="BJ85" s="249">
        <f t="shared" si="575"/>
        <v>625820</v>
      </c>
      <c r="BK85" s="249">
        <f t="shared" si="574"/>
        <v>3269819</v>
      </c>
      <c r="BL85" s="249">
        <f t="shared" ref="BL85:BM85" si="576">BL77-SUM(BL80:BL84)</f>
        <v>1078375</v>
      </c>
      <c r="BM85" s="249">
        <f t="shared" si="576"/>
        <v>2934074</v>
      </c>
      <c r="BN85" s="249">
        <f t="shared" ref="BN85:BQ85" si="577">BN77-SUM(BN80:BN84)</f>
        <v>3196470</v>
      </c>
      <c r="BO85" s="249">
        <f t="shared" si="577"/>
        <v>1423335</v>
      </c>
      <c r="BP85" s="249">
        <f t="shared" si="577"/>
        <v>20811320</v>
      </c>
      <c r="BQ85" s="249">
        <f t="shared" si="577"/>
        <v>1568014</v>
      </c>
      <c r="BR85" s="249">
        <f t="shared" ref="BR85:BT85" si="578">BR77-SUM(BR80:BR84)</f>
        <v>25549747</v>
      </c>
      <c r="BS85" s="249">
        <f t="shared" si="578"/>
        <v>1808620</v>
      </c>
      <c r="BT85" s="249">
        <f t="shared" si="578"/>
        <v>291083</v>
      </c>
      <c r="BU85" s="249">
        <f t="shared" ref="BU85:BZ85" si="579">BU77-SUM(BU80:BU84)</f>
        <v>1808700</v>
      </c>
      <c r="BV85" s="249">
        <f t="shared" si="579"/>
        <v>2466692</v>
      </c>
      <c r="BW85" s="249">
        <f t="shared" si="579"/>
        <v>3143139</v>
      </c>
      <c r="BX85" s="249">
        <f t="shared" si="579"/>
        <v>0</v>
      </c>
      <c r="BY85" s="249">
        <f t="shared" si="579"/>
        <v>1090670</v>
      </c>
      <c r="BZ85" s="249">
        <f t="shared" si="579"/>
        <v>510000</v>
      </c>
      <c r="CA85" s="249">
        <f t="shared" ref="CA85" si="580">CA77-SUM(CA80:CA84)</f>
        <v>2090660</v>
      </c>
      <c r="CB85" s="134">
        <f t="shared" si="572"/>
        <v>981083</v>
      </c>
      <c r="CC85" s="134">
        <f t="shared" ref="CC85:CU85" si="581">CC77-SUM(CC80:CC84)</f>
        <v>2338698</v>
      </c>
      <c r="CD85" s="134">
        <f t="shared" si="581"/>
        <v>1216780</v>
      </c>
      <c r="CE85" s="134">
        <f t="shared" si="581"/>
        <v>5684880</v>
      </c>
      <c r="CF85" s="134">
        <f t="shared" si="581"/>
        <v>5527233</v>
      </c>
      <c r="CG85" s="134">
        <f t="shared" si="581"/>
        <v>2136370</v>
      </c>
      <c r="CH85" s="134">
        <f t="shared" si="581"/>
        <v>48114048</v>
      </c>
      <c r="CI85" s="134">
        <f t="shared" si="581"/>
        <v>2242932</v>
      </c>
      <c r="CJ85" s="249">
        <f t="shared" si="581"/>
        <v>15633565</v>
      </c>
      <c r="CK85" s="249">
        <f t="shared" si="581"/>
        <v>1097580</v>
      </c>
      <c r="CL85" s="249">
        <f t="shared" ref="CL85:CN85" si="582">CL77-SUM(CL80:CL84)</f>
        <v>854990</v>
      </c>
      <c r="CM85" s="249">
        <f t="shared" si="582"/>
        <v>1887940</v>
      </c>
      <c r="CN85" s="249">
        <f t="shared" si="582"/>
        <v>69887855</v>
      </c>
      <c r="CO85" s="249">
        <f t="shared" ref="CO85:CP85" si="583">CO77-SUM(CO80:CO84)</f>
        <v>927060</v>
      </c>
      <c r="CP85" s="249">
        <f t="shared" si="583"/>
        <v>5038741</v>
      </c>
      <c r="CQ85" s="249">
        <f t="shared" ref="CQ85" si="584">CQ77-SUM(CQ80:CQ84)</f>
        <v>3320355</v>
      </c>
      <c r="CR85" s="134">
        <f t="shared" si="581"/>
        <v>3626496</v>
      </c>
      <c r="CS85" s="134">
        <f t="shared" si="581"/>
        <v>9848429</v>
      </c>
      <c r="CT85" s="134">
        <f t="shared" ref="CT85" si="585">CT77-SUM(CT80:CT84)</f>
        <v>964574</v>
      </c>
      <c r="CU85" s="134">
        <f t="shared" si="581"/>
        <v>913525</v>
      </c>
      <c r="CV85" s="134">
        <f t="shared" ref="CV85" si="586">CV77-SUM(CV80:CV84)</f>
        <v>200000</v>
      </c>
      <c r="CW85" s="126">
        <f t="shared" si="549"/>
        <v>396986611</v>
      </c>
      <c r="CX85" s="126"/>
      <c r="CZ85" s="136"/>
    </row>
    <row r="86" spans="2:104" s="132" customFormat="1" ht="11.25" outlineLevel="1">
      <c r="C86" s="137" t="s">
        <v>113</v>
      </c>
      <c r="D86" s="134">
        <f t="shared" ref="D86:AE86" si="587">D74-D77</f>
        <v>134578462</v>
      </c>
      <c r="E86" s="134">
        <f t="shared" si="587"/>
        <v>103055017</v>
      </c>
      <c r="F86" s="134">
        <f t="shared" si="587"/>
        <v>75028579</v>
      </c>
      <c r="G86" s="134">
        <f t="shared" si="587"/>
        <v>51010238</v>
      </c>
      <c r="H86" s="134">
        <f t="shared" si="587"/>
        <v>77152820</v>
      </c>
      <c r="I86" s="134">
        <f t="shared" si="587"/>
        <v>55424026</v>
      </c>
      <c r="J86" s="134">
        <f t="shared" si="587"/>
        <v>37220901</v>
      </c>
      <c r="K86" s="134">
        <f t="shared" si="587"/>
        <v>95266576</v>
      </c>
      <c r="L86" s="134">
        <f t="shared" si="587"/>
        <v>67487390</v>
      </c>
      <c r="M86" s="134">
        <f t="shared" si="587"/>
        <v>130927100</v>
      </c>
      <c r="N86" s="134">
        <f t="shared" si="587"/>
        <v>96116861</v>
      </c>
      <c r="O86" s="134">
        <f t="shared" si="587"/>
        <v>72602430</v>
      </c>
      <c r="P86" s="134">
        <f t="shared" si="587"/>
        <v>59362050</v>
      </c>
      <c r="Q86" s="134">
        <f t="shared" si="587"/>
        <v>93063447</v>
      </c>
      <c r="R86" s="134">
        <f t="shared" si="587"/>
        <v>53681256</v>
      </c>
      <c r="S86" s="134">
        <f t="shared" si="587"/>
        <v>24647414</v>
      </c>
      <c r="T86" s="134">
        <f t="shared" si="587"/>
        <v>48411277</v>
      </c>
      <c r="U86" s="134">
        <f t="shared" si="587"/>
        <v>85171051</v>
      </c>
      <c r="V86" s="134">
        <f t="shared" si="587"/>
        <v>37389881</v>
      </c>
      <c r="W86" s="134">
        <f t="shared" si="587"/>
        <v>22777436</v>
      </c>
      <c r="X86" s="134">
        <f t="shared" si="587"/>
        <v>111567222</v>
      </c>
      <c r="Y86" s="134">
        <f t="shared" si="587"/>
        <v>51746668</v>
      </c>
      <c r="Z86" s="134">
        <f t="shared" si="587"/>
        <v>33197018</v>
      </c>
      <c r="AA86" s="134">
        <f t="shared" si="587"/>
        <v>23254693</v>
      </c>
      <c r="AB86" s="134">
        <f t="shared" si="587"/>
        <v>141474673</v>
      </c>
      <c r="AC86" s="134">
        <f t="shared" si="587"/>
        <v>30516158</v>
      </c>
      <c r="AD86" s="134">
        <f t="shared" si="587"/>
        <v>60688408</v>
      </c>
      <c r="AE86" s="134">
        <f t="shared" si="587"/>
        <v>164462613</v>
      </c>
      <c r="AF86" s="134">
        <f t="shared" ref="AF86:CB86" si="588">AF74-AF77</f>
        <v>54181094</v>
      </c>
      <c r="AG86" s="134">
        <f t="shared" si="588"/>
        <v>37750562</v>
      </c>
      <c r="AH86" s="134">
        <f t="shared" si="588"/>
        <v>147110439</v>
      </c>
      <c r="AI86" s="134">
        <f t="shared" si="588"/>
        <v>113564489</v>
      </c>
      <c r="AJ86" s="134">
        <f t="shared" si="588"/>
        <v>57759523</v>
      </c>
      <c r="AK86" s="134">
        <f t="shared" si="588"/>
        <v>45951524</v>
      </c>
      <c r="AL86" s="134">
        <f t="shared" si="588"/>
        <v>46913595</v>
      </c>
      <c r="AM86" s="134">
        <f t="shared" si="588"/>
        <v>18148295</v>
      </c>
      <c r="AN86" s="134">
        <f t="shared" si="588"/>
        <v>40271210</v>
      </c>
      <c r="AO86" s="134">
        <f t="shared" si="588"/>
        <v>46909094</v>
      </c>
      <c r="AP86" s="134">
        <f t="shared" si="588"/>
        <v>31069714</v>
      </c>
      <c r="AQ86" s="134">
        <f t="shared" si="588"/>
        <v>35939423</v>
      </c>
      <c r="AR86" s="134">
        <f t="shared" si="588"/>
        <v>127874500</v>
      </c>
      <c r="AS86" s="134">
        <f t="shared" si="588"/>
        <v>42715150</v>
      </c>
      <c r="AT86" s="134">
        <f t="shared" si="588"/>
        <v>75136559</v>
      </c>
      <c r="AU86" s="134">
        <f t="shared" si="588"/>
        <v>61225951</v>
      </c>
      <c r="AV86" s="134">
        <f t="shared" si="588"/>
        <v>40542306</v>
      </c>
      <c r="AW86" s="134">
        <f t="shared" si="588"/>
        <v>157854300</v>
      </c>
      <c r="AX86" s="134">
        <f t="shared" si="588"/>
        <v>62657831</v>
      </c>
      <c r="AY86" s="134">
        <f t="shared" si="588"/>
        <v>99965582</v>
      </c>
      <c r="AZ86" s="249">
        <f t="shared" si="588"/>
        <v>105515001</v>
      </c>
      <c r="BA86" s="249">
        <f t="shared" si="588"/>
        <v>21487767</v>
      </c>
      <c r="BB86" s="249">
        <f t="shared" si="588"/>
        <v>78563967</v>
      </c>
      <c r="BC86" s="249">
        <f t="shared" si="588"/>
        <v>61728175</v>
      </c>
      <c r="BD86" s="249">
        <f t="shared" si="588"/>
        <v>196684705</v>
      </c>
      <c r="BE86" s="249">
        <f t="shared" si="588"/>
        <v>40580728</v>
      </c>
      <c r="BF86" s="249">
        <f t="shared" ref="BF86:BG86" si="589">BF74-BF77</f>
        <v>195670513</v>
      </c>
      <c r="BG86" s="249">
        <f t="shared" si="589"/>
        <v>92357848</v>
      </c>
      <c r="BH86" s="249">
        <f t="shared" ref="BH86:BK86" si="590">BH74-BH77</f>
        <v>51526490</v>
      </c>
      <c r="BI86" s="249">
        <f t="shared" ref="BI86:BJ86" si="591">BI74-BI77</f>
        <v>87796007</v>
      </c>
      <c r="BJ86" s="249">
        <f t="shared" si="591"/>
        <v>73972793</v>
      </c>
      <c r="BK86" s="249">
        <f t="shared" si="590"/>
        <v>59526494</v>
      </c>
      <c r="BL86" s="249">
        <f t="shared" ref="BL86:BM86" si="592">BL74-BL77</f>
        <v>130452286</v>
      </c>
      <c r="BM86" s="249">
        <f t="shared" si="592"/>
        <v>97972608</v>
      </c>
      <c r="BN86" s="249">
        <f t="shared" ref="BN86:BQ86" si="593">BN74-BN77</f>
        <v>68856183</v>
      </c>
      <c r="BO86" s="249">
        <f t="shared" si="593"/>
        <v>64086144</v>
      </c>
      <c r="BP86" s="249">
        <f t="shared" si="593"/>
        <v>-123278586</v>
      </c>
      <c r="BQ86" s="249">
        <f t="shared" si="593"/>
        <v>336968249</v>
      </c>
      <c r="BR86" s="249">
        <f t="shared" ref="BR86:BT86" si="594">BR74-BR77</f>
        <v>130700943</v>
      </c>
      <c r="BS86" s="249">
        <f t="shared" si="594"/>
        <v>103187162</v>
      </c>
      <c r="BT86" s="249">
        <f t="shared" si="594"/>
        <v>53717947</v>
      </c>
      <c r="BU86" s="249">
        <f t="shared" ref="BU86:BZ86" si="595">BU74-BU77</f>
        <v>206979618</v>
      </c>
      <c r="BV86" s="249">
        <f t="shared" si="595"/>
        <v>77644965</v>
      </c>
      <c r="BW86" s="249">
        <f t="shared" si="595"/>
        <v>-108439</v>
      </c>
      <c r="BX86" s="249">
        <f t="shared" si="595"/>
        <v>41674513</v>
      </c>
      <c r="BY86" s="249">
        <f t="shared" si="595"/>
        <v>93703898</v>
      </c>
      <c r="BZ86" s="249">
        <f t="shared" si="595"/>
        <v>77363053</v>
      </c>
      <c r="CA86" s="249">
        <f t="shared" ref="CA86" si="596">CA74-CA77</f>
        <v>83774228</v>
      </c>
      <c r="CB86" s="134">
        <f t="shared" si="588"/>
        <v>179255931</v>
      </c>
      <c r="CC86" s="134">
        <f t="shared" ref="CC86:CU86" si="597">CC74-CC77</f>
        <v>131615804</v>
      </c>
      <c r="CD86" s="134">
        <f t="shared" si="597"/>
        <v>60734464</v>
      </c>
      <c r="CE86" s="134">
        <f t="shared" si="597"/>
        <v>105203886</v>
      </c>
      <c r="CF86" s="134">
        <f t="shared" si="597"/>
        <v>47325968</v>
      </c>
      <c r="CG86" s="134">
        <f t="shared" si="597"/>
        <v>128099301</v>
      </c>
      <c r="CH86" s="134">
        <f t="shared" si="597"/>
        <v>96095784</v>
      </c>
      <c r="CI86" s="134">
        <f t="shared" si="597"/>
        <v>56518026</v>
      </c>
      <c r="CJ86" s="249">
        <f t="shared" si="597"/>
        <v>193276116</v>
      </c>
      <c r="CK86" s="249">
        <f t="shared" si="597"/>
        <v>89447166</v>
      </c>
      <c r="CL86" s="249">
        <f t="shared" ref="CL86:CN86" si="598">CL74-CL77</f>
        <v>90940856</v>
      </c>
      <c r="CM86" s="249">
        <f t="shared" si="598"/>
        <v>39663947</v>
      </c>
      <c r="CN86" s="249">
        <f t="shared" si="598"/>
        <v>405431493</v>
      </c>
      <c r="CO86" s="249">
        <f t="shared" ref="CO86:CP86" si="599">CO74-CO77</f>
        <v>69322298</v>
      </c>
      <c r="CP86" s="249">
        <f t="shared" si="599"/>
        <v>199876703</v>
      </c>
      <c r="CQ86" s="249">
        <f t="shared" ref="CQ86" si="600">CQ74-CQ77</f>
        <v>90848857</v>
      </c>
      <c r="CR86" s="134">
        <f t="shared" si="597"/>
        <v>106040403</v>
      </c>
      <c r="CS86" s="134">
        <f t="shared" si="597"/>
        <v>157182416</v>
      </c>
      <c r="CT86" s="134">
        <f t="shared" ref="CT86" si="601">CT74-CT77</f>
        <v>53948973</v>
      </c>
      <c r="CU86" s="134">
        <f t="shared" si="597"/>
        <v>206852742</v>
      </c>
      <c r="CV86" s="134">
        <f t="shared" ref="CV86" si="602">CV74-CV77</f>
        <v>62012142</v>
      </c>
      <c r="CW86" s="134">
        <f>CW74-CW77</f>
        <v>8459621342</v>
      </c>
      <c r="CX86" s="126"/>
      <c r="CZ86" s="136"/>
    </row>
    <row r="87" spans="2:104" s="117" customFormat="1" ht="11.25" outlineLevel="1">
      <c r="C87" s="123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J87" s="248"/>
      <c r="CK87" s="248"/>
      <c r="CL87" s="248"/>
      <c r="CM87" s="248"/>
      <c r="CN87" s="248"/>
      <c r="CO87" s="248"/>
      <c r="CP87" s="248"/>
      <c r="CQ87" s="248"/>
      <c r="CW87" s="126">
        <f t="shared" ref="CW87:CW92" si="603">SUM(D87:CV87)</f>
        <v>0</v>
      </c>
      <c r="CX87" s="126"/>
      <c r="CZ87" s="124"/>
    </row>
    <row r="88" spans="2:104" s="117" customFormat="1" ht="11.25" outlineLevel="1">
      <c r="C88" s="123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J88" s="248"/>
      <c r="CK88" s="248"/>
      <c r="CL88" s="248"/>
      <c r="CM88" s="248"/>
      <c r="CN88" s="248"/>
      <c r="CO88" s="248"/>
      <c r="CP88" s="248"/>
      <c r="CQ88" s="248"/>
      <c r="CW88" s="126">
        <f t="shared" si="603"/>
        <v>0</v>
      </c>
      <c r="CX88" s="126"/>
      <c r="CZ88" s="124"/>
    </row>
    <row r="89" spans="2:104" s="117" customFormat="1" ht="11.25" outlineLevel="1">
      <c r="B89" s="117">
        <v>81600</v>
      </c>
      <c r="C89" s="123" t="s">
        <v>114</v>
      </c>
      <c r="D89" s="125">
        <v>27754802</v>
      </c>
      <c r="E89" s="125">
        <v>27071693</v>
      </c>
      <c r="F89" s="125">
        <v>19000841</v>
      </c>
      <c r="G89" s="125">
        <v>15847689</v>
      </c>
      <c r="H89" s="125">
        <v>9301620</v>
      </c>
      <c r="I89" s="125">
        <v>6536892</v>
      </c>
      <c r="J89" s="125">
        <v>8330820</v>
      </c>
      <c r="K89" s="125">
        <v>19847390</v>
      </c>
      <c r="L89" s="125">
        <v>19444299</v>
      </c>
      <c r="M89" s="125">
        <v>36519015</v>
      </c>
      <c r="N89" s="125">
        <v>19462412</v>
      </c>
      <c r="O89" s="125">
        <v>10456930</v>
      </c>
      <c r="P89" s="125">
        <v>17354066</v>
      </c>
      <c r="Q89" s="125">
        <v>10381498</v>
      </c>
      <c r="R89" s="125">
        <v>22420057</v>
      </c>
      <c r="S89" s="125">
        <v>11816233</v>
      </c>
      <c r="T89" s="125">
        <v>12710861</v>
      </c>
      <c r="U89" s="125">
        <v>20322848</v>
      </c>
      <c r="V89" s="125">
        <v>29131494</v>
      </c>
      <c r="W89" s="125">
        <v>9477929</v>
      </c>
      <c r="X89" s="125">
        <v>30587839</v>
      </c>
      <c r="Y89" s="125">
        <v>8145727</v>
      </c>
      <c r="Z89" s="125">
        <v>13512332</v>
      </c>
      <c r="AA89" s="125">
        <v>10691545</v>
      </c>
      <c r="AB89" s="125">
        <v>27456629</v>
      </c>
      <c r="AC89" s="125">
        <v>6901634</v>
      </c>
      <c r="AD89" s="125">
        <v>10701580</v>
      </c>
      <c r="AE89" s="125">
        <v>14022255</v>
      </c>
      <c r="AF89" s="125">
        <v>9450055</v>
      </c>
      <c r="AG89" s="125">
        <v>5439082</v>
      </c>
      <c r="AH89" s="125">
        <v>17391002</v>
      </c>
      <c r="AI89" s="125">
        <v>48823881</v>
      </c>
      <c r="AJ89" s="125">
        <v>32383470</v>
      </c>
      <c r="AK89" s="125">
        <v>11569080</v>
      </c>
      <c r="AL89" s="125">
        <v>12360777</v>
      </c>
      <c r="AM89" s="125">
        <v>4175748</v>
      </c>
      <c r="AN89" s="125">
        <v>7915978</v>
      </c>
      <c r="AO89" s="125">
        <v>9990510</v>
      </c>
      <c r="AP89" s="125">
        <v>10512772</v>
      </c>
      <c r="AQ89" s="125">
        <v>13364376</v>
      </c>
      <c r="AR89" s="125">
        <v>78003444</v>
      </c>
      <c r="AS89" s="125">
        <v>5066232</v>
      </c>
      <c r="AT89" s="125">
        <v>15087748</v>
      </c>
      <c r="AU89" s="125">
        <v>13570488</v>
      </c>
      <c r="AV89" s="125">
        <v>11376343</v>
      </c>
      <c r="AW89" s="125">
        <v>18831016</v>
      </c>
      <c r="AX89" s="125">
        <v>11739787</v>
      </c>
      <c r="AY89" s="125">
        <v>9866982</v>
      </c>
      <c r="AZ89" s="249">
        <v>16041233</v>
      </c>
      <c r="BA89" s="249">
        <v>26535691</v>
      </c>
      <c r="BB89" s="249">
        <v>23058014</v>
      </c>
      <c r="BC89" s="249">
        <v>22311021</v>
      </c>
      <c r="BD89" s="249">
        <v>58293458</v>
      </c>
      <c r="BE89" s="249">
        <v>4056885</v>
      </c>
      <c r="BF89" s="249">
        <v>41422357</v>
      </c>
      <c r="BG89" s="249">
        <v>19233105</v>
      </c>
      <c r="BH89" s="249">
        <v>9233231</v>
      </c>
      <c r="BI89" s="249">
        <v>13769466</v>
      </c>
      <c r="BJ89" s="249">
        <v>9819629</v>
      </c>
      <c r="BK89" s="249">
        <v>9133705</v>
      </c>
      <c r="BL89" s="249">
        <v>8301352</v>
      </c>
      <c r="BM89" s="249">
        <v>27169601</v>
      </c>
      <c r="BN89" s="249">
        <v>11266729</v>
      </c>
      <c r="BO89" s="249">
        <v>11124136</v>
      </c>
      <c r="BP89" s="249">
        <v>17587465</v>
      </c>
      <c r="BQ89" s="249">
        <v>101805932</v>
      </c>
      <c r="BR89" s="249">
        <v>77979914</v>
      </c>
      <c r="BS89" s="249">
        <v>14864499</v>
      </c>
      <c r="BT89" s="249">
        <v>9401732</v>
      </c>
      <c r="BU89" s="249">
        <v>36098750</v>
      </c>
      <c r="BV89" s="249">
        <v>14594209</v>
      </c>
      <c r="BW89" s="249">
        <v>12426877</v>
      </c>
      <c r="BX89" s="249">
        <v>12167667</v>
      </c>
      <c r="BY89" s="249">
        <v>12824748</v>
      </c>
      <c r="BZ89" s="249">
        <v>11929651</v>
      </c>
      <c r="CA89" s="249">
        <v>7820811</v>
      </c>
      <c r="CB89" s="125">
        <v>51619848</v>
      </c>
      <c r="CC89" s="125">
        <v>30752140</v>
      </c>
      <c r="CD89" s="125">
        <v>19969865</v>
      </c>
      <c r="CE89" s="125">
        <v>36534555</v>
      </c>
      <c r="CF89" s="125">
        <v>13506825</v>
      </c>
      <c r="CG89" s="125">
        <v>71842944</v>
      </c>
      <c r="CH89" s="125">
        <v>53414385</v>
      </c>
      <c r="CI89" s="125">
        <v>16818655</v>
      </c>
      <c r="CJ89" s="249">
        <v>40916723</v>
      </c>
      <c r="CK89" s="249">
        <v>35387074</v>
      </c>
      <c r="CL89" s="249">
        <v>27676291</v>
      </c>
      <c r="CM89" s="249">
        <v>12208204</v>
      </c>
      <c r="CN89" s="249">
        <v>112264599</v>
      </c>
      <c r="CO89" s="249">
        <v>23927082</v>
      </c>
      <c r="CP89" s="249">
        <v>28558329</v>
      </c>
      <c r="CQ89" s="249">
        <v>20028156</v>
      </c>
      <c r="CR89" s="125">
        <v>46106876</v>
      </c>
      <c r="CS89" s="125">
        <v>58207805</v>
      </c>
      <c r="CT89" s="125">
        <v>9236314</v>
      </c>
      <c r="CU89" s="125">
        <v>34855663</v>
      </c>
      <c r="CV89" s="125">
        <v>0</v>
      </c>
      <c r="CW89" s="126">
        <f t="shared" si="603"/>
        <v>2206231902</v>
      </c>
      <c r="CX89" s="126"/>
      <c r="CZ89" s="124"/>
    </row>
    <row r="90" spans="2:104" s="132" customFormat="1" ht="11.25" outlineLevel="1">
      <c r="C90" s="137" t="s">
        <v>115</v>
      </c>
      <c r="D90" s="135">
        <f t="shared" ref="D90:AE90" si="604">D86-D89</f>
        <v>106823660</v>
      </c>
      <c r="E90" s="135">
        <f t="shared" si="604"/>
        <v>75983324</v>
      </c>
      <c r="F90" s="135">
        <f t="shared" si="604"/>
        <v>56027738</v>
      </c>
      <c r="G90" s="135">
        <f t="shared" si="604"/>
        <v>35162549</v>
      </c>
      <c r="H90" s="135">
        <f t="shared" si="604"/>
        <v>67851200</v>
      </c>
      <c r="I90" s="135">
        <f t="shared" si="604"/>
        <v>48887134</v>
      </c>
      <c r="J90" s="135">
        <f t="shared" si="604"/>
        <v>28890081</v>
      </c>
      <c r="K90" s="135">
        <f t="shared" si="604"/>
        <v>75419186</v>
      </c>
      <c r="L90" s="135">
        <f t="shared" si="604"/>
        <v>48043091</v>
      </c>
      <c r="M90" s="135">
        <f t="shared" si="604"/>
        <v>94408085</v>
      </c>
      <c r="N90" s="135">
        <f t="shared" si="604"/>
        <v>76654449</v>
      </c>
      <c r="O90" s="135">
        <f t="shared" si="604"/>
        <v>62145500</v>
      </c>
      <c r="P90" s="135">
        <f t="shared" si="604"/>
        <v>42007984</v>
      </c>
      <c r="Q90" s="135">
        <f t="shared" si="604"/>
        <v>82681949</v>
      </c>
      <c r="R90" s="135">
        <f t="shared" si="604"/>
        <v>31261199</v>
      </c>
      <c r="S90" s="135">
        <f t="shared" si="604"/>
        <v>12831181</v>
      </c>
      <c r="T90" s="135">
        <f t="shared" si="604"/>
        <v>35700416</v>
      </c>
      <c r="U90" s="135">
        <f t="shared" si="604"/>
        <v>64848203</v>
      </c>
      <c r="V90" s="135">
        <f t="shared" si="604"/>
        <v>8258387</v>
      </c>
      <c r="W90" s="135">
        <f t="shared" si="604"/>
        <v>13299507</v>
      </c>
      <c r="X90" s="135">
        <f t="shared" si="604"/>
        <v>80979383</v>
      </c>
      <c r="Y90" s="135">
        <f t="shared" si="604"/>
        <v>43600941</v>
      </c>
      <c r="Z90" s="135">
        <f t="shared" si="604"/>
        <v>19684686</v>
      </c>
      <c r="AA90" s="135">
        <f t="shared" si="604"/>
        <v>12563148</v>
      </c>
      <c r="AB90" s="135">
        <f t="shared" si="604"/>
        <v>114018044</v>
      </c>
      <c r="AC90" s="135">
        <f t="shared" si="604"/>
        <v>23614524</v>
      </c>
      <c r="AD90" s="135">
        <f t="shared" si="604"/>
        <v>49986828</v>
      </c>
      <c r="AE90" s="135">
        <f t="shared" si="604"/>
        <v>150440358</v>
      </c>
      <c r="AF90" s="135">
        <f t="shared" ref="AF90:CB90" si="605">AF86-AF89</f>
        <v>44731039</v>
      </c>
      <c r="AG90" s="135">
        <f t="shared" si="605"/>
        <v>32311480</v>
      </c>
      <c r="AH90" s="135">
        <f t="shared" si="605"/>
        <v>129719437</v>
      </c>
      <c r="AI90" s="135">
        <f t="shared" si="605"/>
        <v>64740608</v>
      </c>
      <c r="AJ90" s="135">
        <f t="shared" si="605"/>
        <v>25376053</v>
      </c>
      <c r="AK90" s="135">
        <f t="shared" si="605"/>
        <v>34382444</v>
      </c>
      <c r="AL90" s="135">
        <f t="shared" si="605"/>
        <v>34552818</v>
      </c>
      <c r="AM90" s="135">
        <f t="shared" si="605"/>
        <v>13972547</v>
      </c>
      <c r="AN90" s="135">
        <f t="shared" si="605"/>
        <v>32355232</v>
      </c>
      <c r="AO90" s="135">
        <f t="shared" si="605"/>
        <v>36918584</v>
      </c>
      <c r="AP90" s="135">
        <f t="shared" si="605"/>
        <v>20556942</v>
      </c>
      <c r="AQ90" s="135">
        <f t="shared" si="605"/>
        <v>22575047</v>
      </c>
      <c r="AR90" s="135">
        <f t="shared" si="605"/>
        <v>49871056</v>
      </c>
      <c r="AS90" s="135">
        <f t="shared" si="605"/>
        <v>37648918</v>
      </c>
      <c r="AT90" s="135">
        <f t="shared" si="605"/>
        <v>60048811</v>
      </c>
      <c r="AU90" s="135">
        <f t="shared" si="605"/>
        <v>47655463</v>
      </c>
      <c r="AV90" s="135">
        <f t="shared" si="605"/>
        <v>29165963</v>
      </c>
      <c r="AW90" s="135">
        <f t="shared" si="605"/>
        <v>139023284</v>
      </c>
      <c r="AX90" s="135">
        <f t="shared" si="605"/>
        <v>50918044</v>
      </c>
      <c r="AY90" s="135">
        <f t="shared" si="605"/>
        <v>90098600</v>
      </c>
      <c r="AZ90" s="251">
        <f t="shared" si="605"/>
        <v>89473768</v>
      </c>
      <c r="BA90" s="251">
        <f t="shared" si="605"/>
        <v>-5047924</v>
      </c>
      <c r="BB90" s="251">
        <f t="shared" si="605"/>
        <v>55505953</v>
      </c>
      <c r="BC90" s="251">
        <f t="shared" si="605"/>
        <v>39417154</v>
      </c>
      <c r="BD90" s="251">
        <f t="shared" si="605"/>
        <v>138391247</v>
      </c>
      <c r="BE90" s="251">
        <f t="shared" si="605"/>
        <v>36523843</v>
      </c>
      <c r="BF90" s="251">
        <f t="shared" ref="BF90:BG90" si="606">BF86-BF89</f>
        <v>154248156</v>
      </c>
      <c r="BG90" s="251">
        <f t="shared" si="606"/>
        <v>73124743</v>
      </c>
      <c r="BH90" s="251">
        <f t="shared" ref="BH90:BK90" si="607">BH86-BH89</f>
        <v>42293259</v>
      </c>
      <c r="BI90" s="251">
        <f t="shared" ref="BI90:BJ90" si="608">BI86-BI89</f>
        <v>74026541</v>
      </c>
      <c r="BJ90" s="251">
        <f t="shared" si="608"/>
        <v>64153164</v>
      </c>
      <c r="BK90" s="251">
        <f t="shared" si="607"/>
        <v>50392789</v>
      </c>
      <c r="BL90" s="251">
        <f t="shared" ref="BL90:BM90" si="609">BL86-BL89</f>
        <v>122150934</v>
      </c>
      <c r="BM90" s="251">
        <f t="shared" si="609"/>
        <v>70803007</v>
      </c>
      <c r="BN90" s="251">
        <f t="shared" ref="BN90:BQ90" si="610">BN86-BN89</f>
        <v>57589454</v>
      </c>
      <c r="BO90" s="251">
        <f t="shared" si="610"/>
        <v>52962008</v>
      </c>
      <c r="BP90" s="251">
        <f t="shared" si="610"/>
        <v>-140866051</v>
      </c>
      <c r="BQ90" s="251">
        <f t="shared" si="610"/>
        <v>235162317</v>
      </c>
      <c r="BR90" s="251">
        <f t="shared" ref="BR90:BT90" si="611">BR86-BR89</f>
        <v>52721029</v>
      </c>
      <c r="BS90" s="251">
        <f t="shared" si="611"/>
        <v>88322663</v>
      </c>
      <c r="BT90" s="251">
        <f t="shared" si="611"/>
        <v>44316215</v>
      </c>
      <c r="BU90" s="251">
        <f t="shared" ref="BU90:BZ90" si="612">BU86-BU89</f>
        <v>170880868</v>
      </c>
      <c r="BV90" s="251">
        <f t="shared" si="612"/>
        <v>63050756</v>
      </c>
      <c r="BW90" s="251">
        <f t="shared" si="612"/>
        <v>-12535316</v>
      </c>
      <c r="BX90" s="251">
        <f t="shared" si="612"/>
        <v>29506846</v>
      </c>
      <c r="BY90" s="251">
        <f t="shared" si="612"/>
        <v>80879150</v>
      </c>
      <c r="BZ90" s="251">
        <f t="shared" si="612"/>
        <v>65433402</v>
      </c>
      <c r="CA90" s="251">
        <f t="shared" ref="CA90" si="613">CA86-CA89</f>
        <v>75953417</v>
      </c>
      <c r="CB90" s="135">
        <f t="shared" si="605"/>
        <v>127636083</v>
      </c>
      <c r="CC90" s="135">
        <f t="shared" ref="CC90:CU90" si="614">CC86-CC89</f>
        <v>100863664</v>
      </c>
      <c r="CD90" s="135">
        <f t="shared" si="614"/>
        <v>40764599</v>
      </c>
      <c r="CE90" s="135">
        <f t="shared" si="614"/>
        <v>68669331</v>
      </c>
      <c r="CF90" s="135">
        <f t="shared" si="614"/>
        <v>33819143</v>
      </c>
      <c r="CG90" s="135">
        <f t="shared" si="614"/>
        <v>56256357</v>
      </c>
      <c r="CH90" s="135">
        <f t="shared" si="614"/>
        <v>42681399</v>
      </c>
      <c r="CI90" s="135">
        <f t="shared" si="614"/>
        <v>39699371</v>
      </c>
      <c r="CJ90" s="251">
        <f t="shared" si="614"/>
        <v>152359393</v>
      </c>
      <c r="CK90" s="251">
        <f t="shared" si="614"/>
        <v>54060092</v>
      </c>
      <c r="CL90" s="251">
        <f t="shared" ref="CL90:CN90" si="615">CL86-CL89</f>
        <v>63264565</v>
      </c>
      <c r="CM90" s="251">
        <f t="shared" si="615"/>
        <v>27455743</v>
      </c>
      <c r="CN90" s="251">
        <f t="shared" si="615"/>
        <v>293166894</v>
      </c>
      <c r="CO90" s="251">
        <f t="shared" ref="CO90:CP90" si="616">CO86-CO89</f>
        <v>45395216</v>
      </c>
      <c r="CP90" s="251">
        <f t="shared" si="616"/>
        <v>171318374</v>
      </c>
      <c r="CQ90" s="251">
        <f t="shared" ref="CQ90" si="617">CQ86-CQ89</f>
        <v>70820701</v>
      </c>
      <c r="CR90" s="135">
        <f t="shared" si="614"/>
        <v>59933527</v>
      </c>
      <c r="CS90" s="135">
        <f t="shared" si="614"/>
        <v>98974611</v>
      </c>
      <c r="CT90" s="135">
        <f t="shared" ref="CT90" si="618">CT86-CT89</f>
        <v>44712659</v>
      </c>
      <c r="CU90" s="135">
        <f t="shared" si="614"/>
        <v>171997079</v>
      </c>
      <c r="CV90" s="135">
        <f t="shared" ref="CV90" si="619">CV86-CV89</f>
        <v>62012142</v>
      </c>
      <c r="CW90" s="126">
        <f t="shared" si="603"/>
        <v>6253389440</v>
      </c>
      <c r="CX90" s="126"/>
      <c r="CZ90" s="136"/>
    </row>
    <row r="91" spans="2:104" s="117" customFormat="1" ht="11.25" outlineLevel="1">
      <c r="C91" s="123" t="s">
        <v>116</v>
      </c>
      <c r="D91" s="125">
        <v>7527950</v>
      </c>
      <c r="E91" s="125">
        <v>2472750</v>
      </c>
      <c r="F91" s="125">
        <v>140000</v>
      </c>
      <c r="G91" s="125">
        <v>13428590</v>
      </c>
      <c r="H91" s="125">
        <v>1979250</v>
      </c>
      <c r="I91" s="125">
        <v>3740000</v>
      </c>
      <c r="J91" s="125">
        <v>820000</v>
      </c>
      <c r="K91" s="125">
        <v>3412500</v>
      </c>
      <c r="L91" s="125">
        <v>5790344</v>
      </c>
      <c r="M91" s="125">
        <v>775000</v>
      </c>
      <c r="N91" s="125">
        <v>4483500</v>
      </c>
      <c r="O91" s="125">
        <v>1028000</v>
      </c>
      <c r="P91" s="125">
        <v>322000</v>
      </c>
      <c r="Q91" s="125">
        <v>1106700</v>
      </c>
      <c r="R91" s="125">
        <v>3444000</v>
      </c>
      <c r="S91" s="125">
        <v>553000</v>
      </c>
      <c r="T91" s="125">
        <v>1416500</v>
      </c>
      <c r="U91" s="125">
        <v>12288460</v>
      </c>
      <c r="V91" s="125">
        <v>6296500</v>
      </c>
      <c r="W91" s="125">
        <v>656000</v>
      </c>
      <c r="X91" s="125">
        <v>3557000</v>
      </c>
      <c r="Y91" s="125">
        <v>540000</v>
      </c>
      <c r="Z91" s="125">
        <v>721000</v>
      </c>
      <c r="AA91" s="125">
        <v>0</v>
      </c>
      <c r="AB91" s="125">
        <v>11933950</v>
      </c>
      <c r="AC91" s="125">
        <v>230000</v>
      </c>
      <c r="AD91" s="125">
        <v>0</v>
      </c>
      <c r="AE91" s="125">
        <v>0</v>
      </c>
      <c r="AF91" s="125">
        <v>1540000</v>
      </c>
      <c r="AG91" s="125">
        <v>800000</v>
      </c>
      <c r="AH91" s="125">
        <v>0</v>
      </c>
      <c r="AI91" s="125">
        <v>7354500</v>
      </c>
      <c r="AJ91" s="125">
        <v>37779788</v>
      </c>
      <c r="AK91" s="125">
        <v>0</v>
      </c>
      <c r="AL91" s="125">
        <v>0</v>
      </c>
      <c r="AM91" s="125">
        <v>0</v>
      </c>
      <c r="AN91" s="125">
        <v>3853502</v>
      </c>
      <c r="AO91" s="125">
        <v>0</v>
      </c>
      <c r="AP91" s="125">
        <v>900000</v>
      </c>
      <c r="AQ91" s="125">
        <v>0</v>
      </c>
      <c r="AR91" s="125">
        <v>1764000</v>
      </c>
      <c r="AS91" s="125">
        <v>0</v>
      </c>
      <c r="AT91" s="125">
        <v>0</v>
      </c>
      <c r="AU91" s="125">
        <v>5775000</v>
      </c>
      <c r="AV91" s="125">
        <v>0</v>
      </c>
      <c r="AW91" s="125">
        <v>6847546</v>
      </c>
      <c r="AX91" s="125">
        <v>0</v>
      </c>
      <c r="AY91" s="125">
        <v>0</v>
      </c>
      <c r="AZ91" s="249">
        <v>590000</v>
      </c>
      <c r="BA91" s="249">
        <v>0</v>
      </c>
      <c r="BB91" s="249">
        <v>6212000</v>
      </c>
      <c r="BC91" s="249">
        <v>5145000</v>
      </c>
      <c r="BD91" s="249">
        <v>1041000</v>
      </c>
      <c r="BE91" s="249">
        <v>810000</v>
      </c>
      <c r="BF91" s="249">
        <v>8531500</v>
      </c>
      <c r="BG91" s="249">
        <v>1365000</v>
      </c>
      <c r="BH91" s="249">
        <v>199000</v>
      </c>
      <c r="BI91" s="249">
        <v>2840327</v>
      </c>
      <c r="BJ91" s="249">
        <v>10691552</v>
      </c>
      <c r="BK91" s="249">
        <v>5030000</v>
      </c>
      <c r="BL91" s="249">
        <v>2205000</v>
      </c>
      <c r="BM91" s="249">
        <v>900000</v>
      </c>
      <c r="BN91" s="249">
        <v>550000</v>
      </c>
      <c r="BO91" s="249">
        <v>0</v>
      </c>
      <c r="BP91" s="249">
        <v>509128738</v>
      </c>
      <c r="BQ91" s="249">
        <v>0</v>
      </c>
      <c r="BR91" s="249">
        <v>1725000</v>
      </c>
      <c r="BS91" s="249">
        <v>8304500</v>
      </c>
      <c r="BT91" s="249">
        <v>28820000</v>
      </c>
      <c r="BU91" s="249">
        <v>47777500</v>
      </c>
      <c r="BV91" s="249">
        <v>16631600</v>
      </c>
      <c r="BW91" s="249">
        <v>28990000</v>
      </c>
      <c r="BX91" s="249">
        <v>0</v>
      </c>
      <c r="BY91" s="249">
        <v>4196500</v>
      </c>
      <c r="BZ91" s="249">
        <v>76133088</v>
      </c>
      <c r="CA91" s="249">
        <v>9701798</v>
      </c>
      <c r="CB91" s="125">
        <v>4746575</v>
      </c>
      <c r="CC91" s="125">
        <v>8210000</v>
      </c>
      <c r="CD91" s="125">
        <v>270000</v>
      </c>
      <c r="CE91" s="125">
        <v>17822300</v>
      </c>
      <c r="CF91" s="125">
        <v>4914000</v>
      </c>
      <c r="CG91" s="125">
        <v>1050000</v>
      </c>
      <c r="CH91" s="125">
        <v>0</v>
      </c>
      <c r="CI91" s="125">
        <v>0</v>
      </c>
      <c r="CJ91" s="249">
        <v>54667822</v>
      </c>
      <c r="CK91" s="249">
        <v>430000</v>
      </c>
      <c r="CL91" s="249">
        <v>600000</v>
      </c>
      <c r="CM91" s="249">
        <v>6602000</v>
      </c>
      <c r="CN91" s="249">
        <v>44447700</v>
      </c>
      <c r="CO91" s="249">
        <v>235000</v>
      </c>
      <c r="CP91" s="249">
        <v>26508130</v>
      </c>
      <c r="CQ91" s="249">
        <v>11213000</v>
      </c>
      <c r="CR91" s="125">
        <v>264708</v>
      </c>
      <c r="CS91" s="125">
        <v>3236550</v>
      </c>
      <c r="CT91" s="125">
        <v>650000</v>
      </c>
      <c r="CU91" s="125">
        <v>1573950</v>
      </c>
      <c r="CV91" s="125">
        <v>0</v>
      </c>
      <c r="CW91" s="126">
        <f t="shared" si="603"/>
        <v>1120238168</v>
      </c>
      <c r="CX91" s="126"/>
      <c r="CZ91" s="124"/>
    </row>
    <row r="92" spans="2:104" s="132" customFormat="1" ht="11.25" outlineLevel="1">
      <c r="C92" s="137" t="s">
        <v>117</v>
      </c>
      <c r="D92" s="135">
        <f t="shared" ref="D92:AE92" si="620">D86-D91</f>
        <v>127050512</v>
      </c>
      <c r="E92" s="135">
        <f t="shared" si="620"/>
        <v>100582267</v>
      </c>
      <c r="F92" s="135">
        <f t="shared" si="620"/>
        <v>74888579</v>
      </c>
      <c r="G92" s="135">
        <f t="shared" si="620"/>
        <v>37581648</v>
      </c>
      <c r="H92" s="135">
        <f t="shared" si="620"/>
        <v>75173570</v>
      </c>
      <c r="I92" s="135">
        <f t="shared" si="620"/>
        <v>51684026</v>
      </c>
      <c r="J92" s="135">
        <f t="shared" si="620"/>
        <v>36400901</v>
      </c>
      <c r="K92" s="135">
        <f t="shared" si="620"/>
        <v>91854076</v>
      </c>
      <c r="L92" s="135">
        <f t="shared" si="620"/>
        <v>61697046</v>
      </c>
      <c r="M92" s="135">
        <f t="shared" si="620"/>
        <v>130152100</v>
      </c>
      <c r="N92" s="135">
        <f t="shared" si="620"/>
        <v>91633361</v>
      </c>
      <c r="O92" s="135">
        <f t="shared" si="620"/>
        <v>71574430</v>
      </c>
      <c r="P92" s="135">
        <f t="shared" si="620"/>
        <v>59040050</v>
      </c>
      <c r="Q92" s="135">
        <f t="shared" si="620"/>
        <v>91956747</v>
      </c>
      <c r="R92" s="135">
        <f t="shared" si="620"/>
        <v>50237256</v>
      </c>
      <c r="S92" s="135">
        <f t="shared" si="620"/>
        <v>24094414</v>
      </c>
      <c r="T92" s="135">
        <f t="shared" si="620"/>
        <v>46994777</v>
      </c>
      <c r="U92" s="135">
        <f t="shared" si="620"/>
        <v>72882591</v>
      </c>
      <c r="V92" s="135">
        <f t="shared" si="620"/>
        <v>31093381</v>
      </c>
      <c r="W92" s="135">
        <f t="shared" si="620"/>
        <v>22121436</v>
      </c>
      <c r="X92" s="135">
        <f t="shared" si="620"/>
        <v>108010222</v>
      </c>
      <c r="Y92" s="135">
        <f t="shared" si="620"/>
        <v>51206668</v>
      </c>
      <c r="Z92" s="135">
        <f t="shared" si="620"/>
        <v>32476018</v>
      </c>
      <c r="AA92" s="135">
        <f t="shared" si="620"/>
        <v>23254693</v>
      </c>
      <c r="AB92" s="135">
        <f t="shared" si="620"/>
        <v>129540723</v>
      </c>
      <c r="AC92" s="135">
        <f t="shared" si="620"/>
        <v>30286158</v>
      </c>
      <c r="AD92" s="135">
        <f t="shared" si="620"/>
        <v>60688408</v>
      </c>
      <c r="AE92" s="135">
        <f t="shared" si="620"/>
        <v>164462613</v>
      </c>
      <c r="AF92" s="135">
        <f t="shared" ref="AF92:CB92" si="621">AF86-AF91</f>
        <v>52641094</v>
      </c>
      <c r="AG92" s="135">
        <f t="shared" si="621"/>
        <v>36950562</v>
      </c>
      <c r="AH92" s="135">
        <f t="shared" si="621"/>
        <v>147110439</v>
      </c>
      <c r="AI92" s="135">
        <f t="shared" si="621"/>
        <v>106209989</v>
      </c>
      <c r="AJ92" s="135">
        <f t="shared" si="621"/>
        <v>19979735</v>
      </c>
      <c r="AK92" s="135">
        <f t="shared" si="621"/>
        <v>45951524</v>
      </c>
      <c r="AL92" s="135">
        <f t="shared" si="621"/>
        <v>46913595</v>
      </c>
      <c r="AM92" s="135">
        <f t="shared" si="621"/>
        <v>18148295</v>
      </c>
      <c r="AN92" s="135">
        <f t="shared" si="621"/>
        <v>36417708</v>
      </c>
      <c r="AO92" s="135">
        <f t="shared" si="621"/>
        <v>46909094</v>
      </c>
      <c r="AP92" s="135">
        <f t="shared" si="621"/>
        <v>30169714</v>
      </c>
      <c r="AQ92" s="135">
        <f t="shared" si="621"/>
        <v>35939423</v>
      </c>
      <c r="AR92" s="135">
        <f t="shared" si="621"/>
        <v>126110500</v>
      </c>
      <c r="AS92" s="135">
        <f t="shared" si="621"/>
        <v>42715150</v>
      </c>
      <c r="AT92" s="135">
        <f t="shared" si="621"/>
        <v>75136559</v>
      </c>
      <c r="AU92" s="135">
        <f t="shared" si="621"/>
        <v>55450951</v>
      </c>
      <c r="AV92" s="135">
        <f t="shared" si="621"/>
        <v>40542306</v>
      </c>
      <c r="AW92" s="135">
        <f t="shared" si="621"/>
        <v>151006754</v>
      </c>
      <c r="AX92" s="135">
        <f t="shared" si="621"/>
        <v>62657831</v>
      </c>
      <c r="AY92" s="135">
        <f t="shared" si="621"/>
        <v>99965582</v>
      </c>
      <c r="AZ92" s="251">
        <f t="shared" si="621"/>
        <v>104925001</v>
      </c>
      <c r="BA92" s="251">
        <f t="shared" si="621"/>
        <v>21487767</v>
      </c>
      <c r="BB92" s="251">
        <f t="shared" si="621"/>
        <v>72351967</v>
      </c>
      <c r="BC92" s="251">
        <f t="shared" si="621"/>
        <v>56583175</v>
      </c>
      <c r="BD92" s="251">
        <f t="shared" si="621"/>
        <v>195643705</v>
      </c>
      <c r="BE92" s="251">
        <f t="shared" si="621"/>
        <v>39770728</v>
      </c>
      <c r="BF92" s="251">
        <f t="shared" ref="BF92:BG92" si="622">BF86-BF91</f>
        <v>187139013</v>
      </c>
      <c r="BG92" s="251">
        <f t="shared" si="622"/>
        <v>90992848</v>
      </c>
      <c r="BH92" s="251">
        <f t="shared" ref="BH92:BK92" si="623">BH86-BH91</f>
        <v>51327490</v>
      </c>
      <c r="BI92" s="251">
        <f t="shared" ref="BI92:BJ92" si="624">BI86-BI91</f>
        <v>84955680</v>
      </c>
      <c r="BJ92" s="251">
        <f t="shared" si="624"/>
        <v>63281241</v>
      </c>
      <c r="BK92" s="251">
        <f t="shared" si="623"/>
        <v>54496494</v>
      </c>
      <c r="BL92" s="251">
        <f t="shared" ref="BL92:BM92" si="625">BL86-BL91</f>
        <v>128247286</v>
      </c>
      <c r="BM92" s="251">
        <f t="shared" si="625"/>
        <v>97072608</v>
      </c>
      <c r="BN92" s="251">
        <f t="shared" ref="BN92:BQ92" si="626">BN86-BN91</f>
        <v>68306183</v>
      </c>
      <c r="BO92" s="251">
        <f t="shared" si="626"/>
        <v>64086144</v>
      </c>
      <c r="BP92" s="251">
        <f t="shared" si="626"/>
        <v>-632407324</v>
      </c>
      <c r="BQ92" s="251">
        <f t="shared" si="626"/>
        <v>336968249</v>
      </c>
      <c r="BR92" s="251">
        <f t="shared" ref="BR92:BT92" si="627">BR86-BR91</f>
        <v>128975943</v>
      </c>
      <c r="BS92" s="251">
        <f t="shared" si="627"/>
        <v>94882662</v>
      </c>
      <c r="BT92" s="251">
        <f t="shared" si="627"/>
        <v>24897947</v>
      </c>
      <c r="BU92" s="251">
        <f t="shared" ref="BU92:BZ92" si="628">BU86-BU91</f>
        <v>159202118</v>
      </c>
      <c r="BV92" s="251">
        <f t="shared" si="628"/>
        <v>61013365</v>
      </c>
      <c r="BW92" s="251">
        <f t="shared" si="628"/>
        <v>-29098439</v>
      </c>
      <c r="BX92" s="251">
        <f t="shared" si="628"/>
        <v>41674513</v>
      </c>
      <c r="BY92" s="251">
        <f t="shared" si="628"/>
        <v>89507398</v>
      </c>
      <c r="BZ92" s="251">
        <f t="shared" si="628"/>
        <v>1229965</v>
      </c>
      <c r="CA92" s="251">
        <f t="shared" ref="CA92" si="629">CA86-CA91</f>
        <v>74072430</v>
      </c>
      <c r="CB92" s="135">
        <f t="shared" si="621"/>
        <v>174509356</v>
      </c>
      <c r="CC92" s="135">
        <f t="shared" ref="CC92:CU92" si="630">CC86-CC91</f>
        <v>123405804</v>
      </c>
      <c r="CD92" s="135">
        <f t="shared" si="630"/>
        <v>60464464</v>
      </c>
      <c r="CE92" s="135">
        <f t="shared" si="630"/>
        <v>87381586</v>
      </c>
      <c r="CF92" s="135">
        <f t="shared" si="630"/>
        <v>42411968</v>
      </c>
      <c r="CG92" s="135">
        <f t="shared" si="630"/>
        <v>127049301</v>
      </c>
      <c r="CH92" s="135">
        <f t="shared" si="630"/>
        <v>96095784</v>
      </c>
      <c r="CI92" s="135">
        <f t="shared" si="630"/>
        <v>56518026</v>
      </c>
      <c r="CJ92" s="251">
        <f t="shared" si="630"/>
        <v>138608294</v>
      </c>
      <c r="CK92" s="251">
        <f t="shared" si="630"/>
        <v>89017166</v>
      </c>
      <c r="CL92" s="251">
        <f t="shared" ref="CL92:CN92" si="631">CL86-CL91</f>
        <v>90340856</v>
      </c>
      <c r="CM92" s="251">
        <f t="shared" si="631"/>
        <v>33061947</v>
      </c>
      <c r="CN92" s="251">
        <f t="shared" si="631"/>
        <v>360983793</v>
      </c>
      <c r="CO92" s="251">
        <f t="shared" ref="CO92:CP92" si="632">CO86-CO91</f>
        <v>69087298</v>
      </c>
      <c r="CP92" s="251">
        <f t="shared" si="632"/>
        <v>173368573</v>
      </c>
      <c r="CQ92" s="251">
        <f t="shared" ref="CQ92" si="633">CQ86-CQ91</f>
        <v>79635857</v>
      </c>
      <c r="CR92" s="135">
        <f t="shared" si="630"/>
        <v>105775695</v>
      </c>
      <c r="CS92" s="135">
        <f t="shared" si="630"/>
        <v>153945866</v>
      </c>
      <c r="CT92" s="135">
        <f t="shared" ref="CT92" si="634">CT86-CT91</f>
        <v>53298973</v>
      </c>
      <c r="CU92" s="135">
        <f t="shared" si="630"/>
        <v>205278792</v>
      </c>
      <c r="CV92" s="135">
        <f t="shared" ref="CV92" si="635">CV86-CV91</f>
        <v>62012142</v>
      </c>
      <c r="CW92" s="126">
        <f t="shared" si="603"/>
        <v>7339383174</v>
      </c>
      <c r="CX92" s="126"/>
      <c r="CZ92" s="136"/>
    </row>
    <row r="93" spans="2:104" s="132" customFormat="1" ht="11.25" outlineLevel="1">
      <c r="C93" s="137" t="s">
        <v>42</v>
      </c>
      <c r="D93" s="138">
        <f t="shared" ref="D93:AE93" si="636">D77/D74</f>
        <v>0.2989808018661555</v>
      </c>
      <c r="E93" s="138">
        <f t="shared" si="636"/>
        <v>0.24859072048081787</v>
      </c>
      <c r="F93" s="138">
        <f t="shared" si="636"/>
        <v>0.29041445451334791</v>
      </c>
      <c r="G93" s="138">
        <f t="shared" si="636"/>
        <v>0.41386876774831216</v>
      </c>
      <c r="H93" s="138">
        <f t="shared" si="636"/>
        <v>0.25004175408812424</v>
      </c>
      <c r="I93" s="138">
        <f t="shared" si="636"/>
        <v>0.25267817611491317</v>
      </c>
      <c r="J93" s="138">
        <f t="shared" si="636"/>
        <v>0.28166704869397896</v>
      </c>
      <c r="K93" s="138">
        <f t="shared" si="636"/>
        <v>0.29982652168867685</v>
      </c>
      <c r="L93" s="138">
        <f t="shared" si="636"/>
        <v>0.34353830778174532</v>
      </c>
      <c r="M93" s="138">
        <f t="shared" si="636"/>
        <v>0.28822845570727462</v>
      </c>
      <c r="N93" s="138">
        <f t="shared" si="636"/>
        <v>0.26623698548217123</v>
      </c>
      <c r="O93" s="138">
        <f t="shared" si="636"/>
        <v>0.25422336583595101</v>
      </c>
      <c r="P93" s="138">
        <f t="shared" si="636"/>
        <v>0.28171689965452451</v>
      </c>
      <c r="Q93" s="138">
        <f t="shared" si="636"/>
        <v>0.25666961551665551</v>
      </c>
      <c r="R93" s="138">
        <f t="shared" si="636"/>
        <v>0.32282684064395589</v>
      </c>
      <c r="S93" s="138">
        <f t="shared" si="636"/>
        <v>0.4414610880518734</v>
      </c>
      <c r="T93" s="138">
        <f t="shared" si="636"/>
        <v>0.3054819427916422</v>
      </c>
      <c r="U93" s="138">
        <f t="shared" si="636"/>
        <v>0.34226301883046001</v>
      </c>
      <c r="V93" s="138">
        <f t="shared" si="636"/>
        <v>0.3965368983918553</v>
      </c>
      <c r="W93" s="138">
        <f t="shared" si="636"/>
        <v>0.42463773925784715</v>
      </c>
      <c r="X93" s="138">
        <f t="shared" si="636"/>
        <v>0.28011064930306495</v>
      </c>
      <c r="Y93" s="138">
        <f t="shared" si="636"/>
        <v>0.22872186825935895</v>
      </c>
      <c r="Z93" s="138">
        <f t="shared" si="636"/>
        <v>0.35053440950840431</v>
      </c>
      <c r="AA93" s="138">
        <f t="shared" si="636"/>
        <v>0.41931783640188353</v>
      </c>
      <c r="AB93" s="138">
        <f t="shared" si="636"/>
        <v>0.24342869442684142</v>
      </c>
      <c r="AC93" s="138">
        <f t="shared" si="636"/>
        <v>0.33365993638882896</v>
      </c>
      <c r="AD93" s="138">
        <f t="shared" si="636"/>
        <v>0.2798589991246539</v>
      </c>
      <c r="AE93" s="138">
        <f t="shared" si="636"/>
        <v>0.29655226563779868</v>
      </c>
      <c r="AF93" s="138">
        <f t="shared" ref="AF93:CB93" si="637">AF77/AF74</f>
        <v>0.31021898093646971</v>
      </c>
      <c r="AG93" s="138">
        <f t="shared" si="637"/>
        <v>0.35980205204553767</v>
      </c>
      <c r="AH93" s="138">
        <f t="shared" si="637"/>
        <v>0.3667171796206331</v>
      </c>
      <c r="AI93" s="138">
        <f t="shared" si="637"/>
        <v>0.30719800868418223</v>
      </c>
      <c r="AJ93" s="138">
        <f t="shared" si="637"/>
        <v>0.4525955227990493</v>
      </c>
      <c r="AK93" s="138">
        <f t="shared" si="637"/>
        <v>0.34313640548801838</v>
      </c>
      <c r="AL93" s="138">
        <f t="shared" si="637"/>
        <v>0.29670756788556801</v>
      </c>
      <c r="AM93" s="138">
        <f t="shared" si="637"/>
        <v>0.35891212816236145</v>
      </c>
      <c r="AN93" s="138">
        <f t="shared" si="637"/>
        <v>0.29247773581125358</v>
      </c>
      <c r="AO93" s="138">
        <f t="shared" si="637"/>
        <v>0.28624097383991454</v>
      </c>
      <c r="AP93" s="138">
        <f t="shared" si="637"/>
        <v>0.28386537762170033</v>
      </c>
      <c r="AQ93" s="138">
        <f t="shared" si="637"/>
        <v>0.27040056910481303</v>
      </c>
      <c r="AR93" s="138">
        <f t="shared" si="637"/>
        <v>0.40680807560796539</v>
      </c>
      <c r="AS93" s="138">
        <f t="shared" si="637"/>
        <v>0.30647635160854952</v>
      </c>
      <c r="AT93" s="138">
        <f t="shared" si="637"/>
        <v>0.41456418915102078</v>
      </c>
      <c r="AU93" s="138">
        <f t="shared" si="637"/>
        <v>0.32881468102036343</v>
      </c>
      <c r="AV93" s="138">
        <f t="shared" si="637"/>
        <v>0.2926432310749732</v>
      </c>
      <c r="AW93" s="138">
        <f t="shared" si="637"/>
        <v>0.32991591410300231</v>
      </c>
      <c r="AX93" s="138">
        <f t="shared" si="637"/>
        <v>0.40512530487552767</v>
      </c>
      <c r="AY93" s="138">
        <f t="shared" si="637"/>
        <v>0.25788581648881037</v>
      </c>
      <c r="AZ93" s="250">
        <f t="shared" si="637"/>
        <v>0.29154042743957664</v>
      </c>
      <c r="BA93" s="250">
        <f t="shared" si="637"/>
        <v>0.72652341333942327</v>
      </c>
      <c r="BB93" s="250">
        <f t="shared" si="637"/>
        <v>0.29279290004244918</v>
      </c>
      <c r="BC93" s="250">
        <f t="shared" si="637"/>
        <v>0.2903784719041288</v>
      </c>
      <c r="BD93" s="250">
        <f t="shared" si="637"/>
        <v>0.29781831428531974</v>
      </c>
      <c r="BE93" s="250">
        <f t="shared" si="637"/>
        <v>0.36796518781065013</v>
      </c>
      <c r="BF93" s="250">
        <f t="shared" ref="BF93:BG93" si="638">BF77/BF74</f>
        <v>0.32269494581907804</v>
      </c>
      <c r="BG93" s="250">
        <f t="shared" si="638"/>
        <v>0.26733335437670358</v>
      </c>
      <c r="BH93" s="250">
        <f t="shared" ref="BH93:BK93" si="639">BH77/BH74</f>
        <v>0.3201264025607739</v>
      </c>
      <c r="BI93" s="250">
        <f t="shared" ref="BI93:BJ93" si="640">BI77/BI74</f>
        <v>0.24732183987804757</v>
      </c>
      <c r="BJ93" s="250">
        <f t="shared" si="640"/>
        <v>0.25618199329746438</v>
      </c>
      <c r="BK93" s="250">
        <f t="shared" si="639"/>
        <v>0.36026162531017264</v>
      </c>
      <c r="BL93" s="250">
        <f t="shared" ref="BL93:BM93" si="641">BL77/BL74</f>
        <v>0.34517562340534924</v>
      </c>
      <c r="BM93" s="250">
        <f t="shared" si="641"/>
        <v>0.2494358795477549</v>
      </c>
      <c r="BN93" s="250">
        <f t="shared" ref="BN93:BQ93" si="642">BN77/BN74</f>
        <v>0.31895531647203612</v>
      </c>
      <c r="BO93" s="250">
        <f t="shared" si="642"/>
        <v>0.21206080566435606</v>
      </c>
      <c r="BP93" s="250">
        <f t="shared" si="642"/>
        <v>108.07214598387993</v>
      </c>
      <c r="BQ93" s="250">
        <f t="shared" si="642"/>
        <v>0.2155407148206053</v>
      </c>
      <c r="BR93" s="250">
        <f t="shared" ref="BR93:BT93" si="643">BR77/BR74</f>
        <v>0.44583395665963516</v>
      </c>
      <c r="BS93" s="250">
        <f t="shared" si="643"/>
        <v>0.25301950863532907</v>
      </c>
      <c r="BT93" s="250">
        <f t="shared" si="643"/>
        <v>0.25096027717871522</v>
      </c>
      <c r="BU93" s="250">
        <f t="shared" ref="BU93:BZ93" si="644">BU77/BU74</f>
        <v>0.27277971504056997</v>
      </c>
      <c r="BV93" s="250">
        <f t="shared" si="644"/>
        <v>0.34775841152199627</v>
      </c>
      <c r="BW93" s="250">
        <f t="shared" si="644"/>
        <v>1.0013701479113832</v>
      </c>
      <c r="BX93" s="250">
        <f t="shared" si="644"/>
        <v>0.16644789043347016</v>
      </c>
      <c r="BY93" s="250">
        <f t="shared" si="644"/>
        <v>0.22121514190328448</v>
      </c>
      <c r="BZ93" s="250">
        <f t="shared" si="644"/>
        <v>0.28721562398547862</v>
      </c>
      <c r="CA93" s="250">
        <f t="shared" ref="CA93" si="645">CA77/CA74</f>
        <v>0.18443598830982016</v>
      </c>
      <c r="CB93" s="138">
        <f t="shared" si="637"/>
        <v>0.37740397125670838</v>
      </c>
      <c r="CC93" s="138">
        <f t="shared" ref="CC93:CU93" si="646">CC77/CC74</f>
        <v>0.36613734156383826</v>
      </c>
      <c r="CD93" s="138">
        <f t="shared" si="646"/>
        <v>0.34699788295780715</v>
      </c>
      <c r="CE93" s="138">
        <f t="shared" si="646"/>
        <v>0.36175806638086094</v>
      </c>
      <c r="CF93" s="138">
        <f t="shared" si="646"/>
        <v>0.37580788196142645</v>
      </c>
      <c r="CG93" s="138">
        <f t="shared" si="646"/>
        <v>0.30498131184380972</v>
      </c>
      <c r="CH93" s="138">
        <f t="shared" si="646"/>
        <v>0.48778832732557126</v>
      </c>
      <c r="CI93" s="138">
        <f t="shared" si="646"/>
        <v>0.39348051846005766</v>
      </c>
      <c r="CJ93" s="250">
        <f t="shared" si="646"/>
        <v>0.38662953796671734</v>
      </c>
      <c r="CK93" s="250">
        <f t="shared" si="646"/>
        <v>0.29955991627060008</v>
      </c>
      <c r="CL93" s="250">
        <f t="shared" ref="CL93:CN93" si="647">CL77/CL74</f>
        <v>0.29848210745469755</v>
      </c>
      <c r="CM93" s="250">
        <f t="shared" si="647"/>
        <v>0.36386522893344447</v>
      </c>
      <c r="CN93" s="250">
        <f t="shared" si="647"/>
        <v>0.43782658348296349</v>
      </c>
      <c r="CO93" s="250">
        <f t="shared" ref="CO93:CP93" si="648">CO77/CO74</f>
        <v>0.35720736741302195</v>
      </c>
      <c r="CP93" s="250">
        <f t="shared" si="648"/>
        <v>0.36406596344463088</v>
      </c>
      <c r="CQ93" s="250">
        <f t="shared" ref="CQ93" si="649">CQ77/CQ74</f>
        <v>0.27933629599516469</v>
      </c>
      <c r="CR93" s="138">
        <f t="shared" si="646"/>
        <v>0.28416206279785272</v>
      </c>
      <c r="CS93" s="138">
        <f t="shared" si="646"/>
        <v>0.28288290946766748</v>
      </c>
      <c r="CT93" s="138">
        <f t="shared" ref="CT93" si="650">CT77/CT74</f>
        <v>0.2078158188257469</v>
      </c>
      <c r="CU93" s="138">
        <f t="shared" si="646"/>
        <v>0.25316704155066072</v>
      </c>
      <c r="CV93" s="138">
        <f t="shared" ref="CV93" si="651">CV77/CV74</f>
        <v>8.9785126255256129E-2</v>
      </c>
      <c r="CW93" s="138">
        <f>CW77/CW74</f>
        <v>0.33644437549686584</v>
      </c>
      <c r="CX93" s="138"/>
      <c r="CZ93" s="136"/>
    </row>
    <row r="94" spans="2:104" s="117" customFormat="1" ht="11.25" outlineLevel="1">
      <c r="C94" s="260" t="str">
        <f>C48</f>
        <v>平成28年度又は平成27年度固定資産税等年額（千円）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14569491</v>
      </c>
      <c r="M94" s="125">
        <v>24628450</v>
      </c>
      <c r="N94" s="125">
        <v>0</v>
      </c>
      <c r="O94" s="125">
        <v>0</v>
      </c>
      <c r="P94" s="125">
        <v>0</v>
      </c>
      <c r="Q94" s="125">
        <v>0</v>
      </c>
      <c r="R94" s="125">
        <v>12747946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5">
        <v>0</v>
      </c>
      <c r="Y94" s="125">
        <v>0</v>
      </c>
      <c r="Z94" s="125">
        <v>7259048</v>
      </c>
      <c r="AA94" s="125">
        <v>8126398</v>
      </c>
      <c r="AB94" s="125">
        <v>0</v>
      </c>
      <c r="AC94" s="125">
        <v>0</v>
      </c>
      <c r="AD94" s="125">
        <v>0</v>
      </c>
      <c r="AE94" s="125">
        <v>0</v>
      </c>
      <c r="AF94" s="125">
        <v>0</v>
      </c>
      <c r="AG94" s="125">
        <v>0</v>
      </c>
      <c r="AH94" s="125">
        <v>0</v>
      </c>
      <c r="AI94" s="125">
        <v>25427883</v>
      </c>
      <c r="AJ94" s="125">
        <v>14509208</v>
      </c>
      <c r="AK94" s="125">
        <v>0</v>
      </c>
      <c r="AL94" s="125">
        <v>0</v>
      </c>
      <c r="AM94" s="125">
        <v>0</v>
      </c>
      <c r="AN94" s="125">
        <v>0</v>
      </c>
      <c r="AO94" s="125">
        <v>0</v>
      </c>
      <c r="AP94" s="125">
        <v>0</v>
      </c>
      <c r="AQ94" s="125">
        <v>0</v>
      </c>
      <c r="AR94" s="125">
        <v>0</v>
      </c>
      <c r="AS94" s="125">
        <v>0</v>
      </c>
      <c r="AT94" s="125">
        <v>0</v>
      </c>
      <c r="AU94" s="125">
        <v>0</v>
      </c>
      <c r="AV94" s="125">
        <v>0</v>
      </c>
      <c r="AW94" s="125">
        <v>0</v>
      </c>
      <c r="AX94" s="125">
        <v>0</v>
      </c>
      <c r="AY94" s="125">
        <v>0</v>
      </c>
      <c r="AZ94" s="125">
        <v>0</v>
      </c>
      <c r="BA94" s="125">
        <v>0</v>
      </c>
      <c r="BB94" s="125">
        <v>0</v>
      </c>
      <c r="BC94" s="125">
        <v>0</v>
      </c>
      <c r="BD94" s="125">
        <v>0</v>
      </c>
      <c r="BE94" s="125">
        <v>14465840</v>
      </c>
      <c r="BF94" s="125">
        <v>49520023</v>
      </c>
      <c r="BG94" s="125">
        <v>0</v>
      </c>
      <c r="BH94" s="125">
        <v>0</v>
      </c>
      <c r="BI94" s="125">
        <v>13449264</v>
      </c>
      <c r="BJ94" s="125">
        <v>0</v>
      </c>
      <c r="BK94" s="125">
        <v>0</v>
      </c>
      <c r="BL94" s="125">
        <v>0</v>
      </c>
      <c r="BM94" s="125">
        <v>0</v>
      </c>
      <c r="BN94" s="125">
        <v>0</v>
      </c>
      <c r="BO94" s="125">
        <v>0</v>
      </c>
      <c r="BP94" s="125">
        <v>0</v>
      </c>
      <c r="BQ94" s="125">
        <v>53269252</v>
      </c>
      <c r="BR94" s="125">
        <v>0</v>
      </c>
      <c r="BS94" s="125">
        <v>0</v>
      </c>
      <c r="BT94" s="125">
        <v>0</v>
      </c>
      <c r="BU94" s="125">
        <v>37980369</v>
      </c>
      <c r="BV94" s="125">
        <v>20555440</v>
      </c>
      <c r="BW94" s="125">
        <v>11974034</v>
      </c>
      <c r="BX94" s="125">
        <v>0</v>
      </c>
      <c r="BY94" s="125">
        <v>0</v>
      </c>
      <c r="BZ94" s="125">
        <v>0</v>
      </c>
      <c r="CA94" s="125">
        <v>0</v>
      </c>
      <c r="CB94" s="125">
        <v>43823789</v>
      </c>
      <c r="CC94" s="125">
        <v>43091227</v>
      </c>
      <c r="CD94" s="125">
        <v>13474589</v>
      </c>
      <c r="CE94" s="125">
        <v>20108312</v>
      </c>
      <c r="CF94" s="125">
        <v>8875563</v>
      </c>
      <c r="CG94" s="125">
        <v>39685306</v>
      </c>
      <c r="CH94" s="125">
        <v>22879653</v>
      </c>
      <c r="CI94" s="125">
        <v>17654189</v>
      </c>
      <c r="CJ94" s="125">
        <v>76383722</v>
      </c>
      <c r="CK94" s="125">
        <v>24037550</v>
      </c>
      <c r="CL94" s="125">
        <v>17145886</v>
      </c>
      <c r="CM94" s="125">
        <v>13276055</v>
      </c>
      <c r="CN94" s="125">
        <v>121256024</v>
      </c>
      <c r="CO94" s="125">
        <v>24850793</v>
      </c>
      <c r="CP94" s="125">
        <v>72077202</v>
      </c>
      <c r="CQ94" s="125">
        <v>24446824</v>
      </c>
      <c r="CR94" s="125">
        <v>0</v>
      </c>
      <c r="CS94" s="125">
        <v>0</v>
      </c>
      <c r="CT94" s="125">
        <v>0</v>
      </c>
      <c r="CU94" s="125">
        <v>0</v>
      </c>
      <c r="CV94" s="125">
        <v>0</v>
      </c>
      <c r="CW94" s="126">
        <f>SUM(D94:CV94)</f>
        <v>891549330</v>
      </c>
      <c r="CX94" s="126"/>
      <c r="CZ94" s="124"/>
    </row>
    <row r="95" spans="2:104" s="117" customFormat="1" ht="11.25" outlineLevel="1">
      <c r="C95" s="123" t="s">
        <v>43</v>
      </c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J95" s="248"/>
      <c r="CK95" s="248"/>
      <c r="CL95" s="248"/>
      <c r="CM95" s="248"/>
      <c r="CN95" s="248"/>
      <c r="CO95" s="248"/>
      <c r="CP95" s="248"/>
      <c r="CQ95" s="248"/>
      <c r="CW95" s="126">
        <f>SUM(D95:CV95)</f>
        <v>0</v>
      </c>
      <c r="CX95" s="126"/>
      <c r="CZ95" s="124"/>
    </row>
    <row r="96" spans="2:104" s="117" customFormat="1" ht="11.25" outlineLevel="1">
      <c r="C96" s="123" t="s">
        <v>118</v>
      </c>
      <c r="D96" s="126">
        <f t="shared" ref="D96:AE96" si="652">D79</f>
        <v>6664364</v>
      </c>
      <c r="E96" s="126">
        <f t="shared" si="652"/>
        <v>4902121</v>
      </c>
      <c r="F96" s="126">
        <f t="shared" si="652"/>
        <v>3689067</v>
      </c>
      <c r="G96" s="126">
        <f t="shared" si="652"/>
        <v>2817120</v>
      </c>
      <c r="H96" s="126">
        <f t="shared" si="652"/>
        <v>3674060</v>
      </c>
      <c r="I96" s="126">
        <f t="shared" si="652"/>
        <v>2644643</v>
      </c>
      <c r="J96" s="126">
        <f t="shared" si="652"/>
        <v>1817072</v>
      </c>
      <c r="K96" s="126">
        <f t="shared" si="652"/>
        <v>4720978</v>
      </c>
      <c r="L96" s="126">
        <f t="shared" si="652"/>
        <v>3475349</v>
      </c>
      <c r="M96" s="126">
        <f t="shared" si="652"/>
        <v>6425968</v>
      </c>
      <c r="N96" s="126">
        <f t="shared" si="652"/>
        <v>4634867</v>
      </c>
      <c r="O96" s="126">
        <f t="shared" si="652"/>
        <v>3468445</v>
      </c>
      <c r="P96" s="126">
        <f t="shared" si="652"/>
        <v>2898089</v>
      </c>
      <c r="Q96" s="126">
        <f t="shared" si="652"/>
        <v>4454314</v>
      </c>
      <c r="R96" s="126">
        <f t="shared" si="652"/>
        <v>2713342</v>
      </c>
      <c r="S96" s="126">
        <f t="shared" si="652"/>
        <v>1403587</v>
      </c>
      <c r="T96" s="126">
        <f t="shared" si="652"/>
        <v>2410533</v>
      </c>
      <c r="U96" s="126">
        <f t="shared" si="652"/>
        <v>4380858</v>
      </c>
      <c r="V96" s="126">
        <f t="shared" si="652"/>
        <v>2027525</v>
      </c>
      <c r="W96" s="126">
        <f t="shared" si="652"/>
        <v>1272762</v>
      </c>
      <c r="X96" s="126">
        <f t="shared" si="652"/>
        <v>5439703</v>
      </c>
      <c r="Y96" s="126">
        <f t="shared" si="652"/>
        <v>2425279</v>
      </c>
      <c r="Z96" s="126">
        <f t="shared" si="652"/>
        <v>1720640</v>
      </c>
      <c r="AA96" s="126">
        <f t="shared" si="652"/>
        <v>1291874</v>
      </c>
      <c r="AB96" s="126">
        <f t="shared" si="652"/>
        <v>6703452</v>
      </c>
      <c r="AC96" s="126">
        <f t="shared" si="652"/>
        <v>1557404</v>
      </c>
      <c r="AD96" s="126">
        <f t="shared" si="652"/>
        <v>2958395</v>
      </c>
      <c r="AE96" s="126">
        <f t="shared" si="652"/>
        <v>8127707</v>
      </c>
      <c r="AF96" s="126">
        <f t="shared" ref="AF96:CB96" si="653">AF79</f>
        <v>2708762</v>
      </c>
      <c r="AG96" s="126">
        <f t="shared" si="653"/>
        <v>1973827</v>
      </c>
      <c r="AH96" s="126">
        <f t="shared" si="653"/>
        <v>7743032</v>
      </c>
      <c r="AI96" s="126">
        <f t="shared" si="653"/>
        <v>5662959</v>
      </c>
      <c r="AJ96" s="126">
        <f t="shared" si="653"/>
        <v>3332138</v>
      </c>
      <c r="AK96" s="126">
        <f t="shared" si="653"/>
        <v>2365458</v>
      </c>
      <c r="AL96" s="126">
        <f t="shared" si="653"/>
        <v>2318760</v>
      </c>
      <c r="AM96" s="126">
        <f t="shared" si="653"/>
        <v>948098</v>
      </c>
      <c r="AN96" s="126">
        <f t="shared" si="653"/>
        <v>1983465</v>
      </c>
      <c r="AO96" s="126">
        <f t="shared" si="653"/>
        <v>2298576</v>
      </c>
      <c r="AP96" s="126">
        <f t="shared" si="653"/>
        <v>1519489</v>
      </c>
      <c r="AQ96" s="126">
        <f t="shared" si="653"/>
        <v>1738745</v>
      </c>
      <c r="AR96" s="126">
        <f t="shared" si="653"/>
        <v>7009074</v>
      </c>
      <c r="AS96" s="126">
        <f t="shared" si="653"/>
        <v>2128706</v>
      </c>
      <c r="AT96" s="126">
        <f t="shared" si="653"/>
        <v>4152643</v>
      </c>
      <c r="AU96" s="126">
        <f t="shared" si="653"/>
        <v>3111154</v>
      </c>
      <c r="AV96" s="126">
        <f t="shared" si="653"/>
        <v>1997091</v>
      </c>
      <c r="AW96" s="126">
        <f t="shared" si="653"/>
        <v>8029145</v>
      </c>
      <c r="AX96" s="126">
        <f t="shared" si="653"/>
        <v>3428311</v>
      </c>
      <c r="AY96" s="126">
        <f t="shared" si="653"/>
        <v>4789170</v>
      </c>
      <c r="AZ96" s="251">
        <f t="shared" si="653"/>
        <v>5192873</v>
      </c>
      <c r="BA96" s="251">
        <f t="shared" si="653"/>
        <v>2042048</v>
      </c>
      <c r="BB96" s="251">
        <f t="shared" si="653"/>
        <v>3870498</v>
      </c>
      <c r="BC96" s="251">
        <f t="shared" si="653"/>
        <v>3035012</v>
      </c>
      <c r="BD96" s="251">
        <f t="shared" si="653"/>
        <v>9730404</v>
      </c>
      <c r="BE96" s="251">
        <f t="shared" si="653"/>
        <v>2138513</v>
      </c>
      <c r="BF96" s="251">
        <f t="shared" ref="BF96:BG96" si="654">BF79</f>
        <v>9889105</v>
      </c>
      <c r="BG96" s="251">
        <f t="shared" si="654"/>
        <v>4457447</v>
      </c>
      <c r="BH96" s="251">
        <f t="shared" ref="BH96:BK96" si="655">BH79</f>
        <v>2598261</v>
      </c>
      <c r="BI96" s="251">
        <f t="shared" ref="BI96:BJ96" si="656">BI79</f>
        <v>4172261</v>
      </c>
      <c r="BJ96" s="251">
        <f t="shared" si="656"/>
        <v>3539242</v>
      </c>
      <c r="BK96" s="251">
        <f t="shared" si="655"/>
        <v>3113768</v>
      </c>
      <c r="BL96" s="251">
        <f t="shared" ref="BL96:BM96" si="657">BL79</f>
        <v>6727948</v>
      </c>
      <c r="BM96" s="251">
        <f t="shared" si="657"/>
        <v>4663358</v>
      </c>
      <c r="BN96" s="251">
        <f t="shared" ref="BN96:BQ96" si="658">BN79</f>
        <v>3468570</v>
      </c>
      <c r="BO96" s="251">
        <f t="shared" si="658"/>
        <v>2967754</v>
      </c>
      <c r="BP96" s="251">
        <f t="shared" si="658"/>
        <v>23027</v>
      </c>
      <c r="BQ96" s="251">
        <f t="shared" si="658"/>
        <v>15643326</v>
      </c>
      <c r="BR96" s="251">
        <f t="shared" ref="BR96:BT96" si="659">BR79</f>
        <v>2537630</v>
      </c>
      <c r="BS96" s="251">
        <f t="shared" si="659"/>
        <v>4925023</v>
      </c>
      <c r="BT96" s="251">
        <f t="shared" si="659"/>
        <v>2559871</v>
      </c>
      <c r="BU96" s="251">
        <f t="shared" ref="BU96:BZ96" si="660">BU79</f>
        <v>10032593</v>
      </c>
      <c r="BV96" s="251">
        <f t="shared" si="660"/>
        <v>4014045</v>
      </c>
      <c r="BW96" s="251">
        <f t="shared" si="660"/>
        <v>1612970</v>
      </c>
      <c r="BX96" s="251">
        <f t="shared" si="660"/>
        <v>1870831</v>
      </c>
      <c r="BY96" s="251">
        <f t="shared" si="660"/>
        <v>4367846</v>
      </c>
      <c r="BZ96" s="251">
        <f t="shared" si="660"/>
        <v>3793866</v>
      </c>
      <c r="CA96" s="251">
        <f t="shared" ref="CA96" si="661">CA79</f>
        <v>3805991</v>
      </c>
      <c r="CB96" s="126">
        <f t="shared" si="653"/>
        <v>9534139</v>
      </c>
      <c r="CC96" s="126">
        <f t="shared" ref="CC96:CU96" si="662">CC79</f>
        <v>6923605</v>
      </c>
      <c r="CD96" s="126">
        <f t="shared" si="662"/>
        <v>3137602</v>
      </c>
      <c r="CE96" s="126">
        <f t="shared" si="662"/>
        <v>5510974</v>
      </c>
      <c r="CF96" s="126">
        <f t="shared" si="662"/>
        <v>2513173</v>
      </c>
      <c r="CG96" s="126">
        <f t="shared" si="662"/>
        <v>6375711</v>
      </c>
      <c r="CH96" s="126">
        <f t="shared" si="662"/>
        <v>5789903</v>
      </c>
      <c r="CI96" s="126">
        <f t="shared" si="662"/>
        <v>3055146</v>
      </c>
      <c r="CJ96" s="251">
        <f t="shared" si="662"/>
        <v>10375124</v>
      </c>
      <c r="CK96" s="251">
        <f t="shared" si="662"/>
        <v>4431602</v>
      </c>
      <c r="CL96" s="251">
        <f t="shared" ref="CL96:CN96" si="663">CL79</f>
        <v>4501535</v>
      </c>
      <c r="CM96" s="251">
        <f t="shared" si="663"/>
        <v>2081946</v>
      </c>
      <c r="CN96" s="251">
        <f t="shared" si="663"/>
        <v>21670528</v>
      </c>
      <c r="CO96" s="251">
        <f t="shared" ref="CO96:CP96" si="664">CO79</f>
        <v>3615669</v>
      </c>
      <c r="CP96" s="251">
        <f t="shared" si="664"/>
        <v>10493485</v>
      </c>
      <c r="CQ96" s="251">
        <f t="shared" ref="CQ96" si="665">CQ79</f>
        <v>4426767</v>
      </c>
      <c r="CR96" s="126">
        <f t="shared" si="662"/>
        <v>4531321</v>
      </c>
      <c r="CS96" s="126">
        <f t="shared" si="662"/>
        <v>7680998</v>
      </c>
      <c r="CT96" s="126">
        <f t="shared" ref="CT96" si="666">CT79</f>
        <v>2490827</v>
      </c>
      <c r="CU96" s="126">
        <f t="shared" si="662"/>
        <v>9873998</v>
      </c>
      <c r="CV96" s="126">
        <f t="shared" ref="CV96" si="667">CV79</f>
        <v>0</v>
      </c>
      <c r="CW96" s="126">
        <f>SUM(D96:CV96)</f>
        <v>425766255</v>
      </c>
      <c r="CX96" s="126"/>
      <c r="CZ96" s="124"/>
    </row>
    <row r="97" spans="3:110" s="117" customFormat="1" ht="11.25" outlineLevel="1">
      <c r="C97" s="123" t="s">
        <v>119</v>
      </c>
      <c r="D97" s="125">
        <v>318440000</v>
      </c>
      <c r="E97" s="125">
        <v>159300000</v>
      </c>
      <c r="F97" s="125">
        <v>141890000</v>
      </c>
      <c r="G97" s="125">
        <v>164530000</v>
      </c>
      <c r="H97" s="125">
        <v>204340000</v>
      </c>
      <c r="I97" s="125">
        <v>97670000</v>
      </c>
      <c r="J97" s="125">
        <v>79020000</v>
      </c>
      <c r="K97" s="125">
        <v>161000000</v>
      </c>
      <c r="L97" s="125">
        <v>180238000</v>
      </c>
      <c r="M97" s="125">
        <v>309328000</v>
      </c>
      <c r="N97" s="125">
        <v>232159000</v>
      </c>
      <c r="O97" s="125">
        <v>163222000</v>
      </c>
      <c r="P97" s="125">
        <v>198294000</v>
      </c>
      <c r="Q97" s="125">
        <v>133340000</v>
      </c>
      <c r="R97" s="125">
        <v>111671000</v>
      </c>
      <c r="S97" s="125">
        <v>127183000</v>
      </c>
      <c r="T97" s="125">
        <v>133761000</v>
      </c>
      <c r="U97" s="125">
        <v>93342000</v>
      </c>
      <c r="V97" s="125">
        <v>133200000</v>
      </c>
      <c r="W97" s="125">
        <v>113920000</v>
      </c>
      <c r="X97" s="125">
        <v>169180000</v>
      </c>
      <c r="Y97" s="125">
        <v>55430000</v>
      </c>
      <c r="Z97" s="125">
        <v>147990000</v>
      </c>
      <c r="AA97" s="125">
        <v>100380000</v>
      </c>
      <c r="AB97" s="125">
        <v>249810000</v>
      </c>
      <c r="AC97" s="125">
        <v>74560000</v>
      </c>
      <c r="AD97" s="125">
        <v>75680000</v>
      </c>
      <c r="AE97" s="125">
        <v>286720000</v>
      </c>
      <c r="AF97" s="125">
        <v>143300000</v>
      </c>
      <c r="AG97" s="125">
        <v>80070000</v>
      </c>
      <c r="AH97" s="125">
        <v>328200000</v>
      </c>
      <c r="AI97" s="125">
        <v>204910000</v>
      </c>
      <c r="AJ97" s="125">
        <v>157210000</v>
      </c>
      <c r="AK97" s="125">
        <v>120300000</v>
      </c>
      <c r="AL97" s="125">
        <v>98820000</v>
      </c>
      <c r="AM97" s="125">
        <v>51480000</v>
      </c>
      <c r="AN97" s="125">
        <v>92540000</v>
      </c>
      <c r="AO97" s="125">
        <v>93860000</v>
      </c>
      <c r="AP97" s="125">
        <v>61480000</v>
      </c>
      <c r="AQ97" s="125">
        <v>26050000</v>
      </c>
      <c r="AR97" s="125">
        <v>114460000</v>
      </c>
      <c r="AS97" s="125">
        <v>75220000</v>
      </c>
      <c r="AT97" s="125">
        <v>297050000</v>
      </c>
      <c r="AU97" s="125">
        <v>140280000</v>
      </c>
      <c r="AV97" s="125">
        <v>75950000</v>
      </c>
      <c r="AW97" s="125">
        <v>347300000</v>
      </c>
      <c r="AX97" s="125">
        <v>103230000</v>
      </c>
      <c r="AY97" s="125">
        <v>172940000</v>
      </c>
      <c r="AZ97" s="249">
        <v>204780000</v>
      </c>
      <c r="BA97" s="249">
        <v>216520000</v>
      </c>
      <c r="BB97" s="249">
        <v>169820000</v>
      </c>
      <c r="BC97" s="249">
        <v>151090000</v>
      </c>
      <c r="BD97" s="249">
        <v>549760000</v>
      </c>
      <c r="BE97" s="249">
        <v>121540000</v>
      </c>
      <c r="BF97" s="249">
        <v>442330000</v>
      </c>
      <c r="BG97" s="249">
        <v>204470000</v>
      </c>
      <c r="BH97" s="249">
        <v>173340000</v>
      </c>
      <c r="BI97" s="249">
        <v>210300000</v>
      </c>
      <c r="BJ97" s="249">
        <v>337220000</v>
      </c>
      <c r="BK97" s="249">
        <v>214340000</v>
      </c>
      <c r="BL97" s="249">
        <v>551213000</v>
      </c>
      <c r="BM97" s="249">
        <v>72362000</v>
      </c>
      <c r="BN97" s="249">
        <v>180220000</v>
      </c>
      <c r="BO97" s="249">
        <v>117070000</v>
      </c>
      <c r="BP97" s="249">
        <v>384169000</v>
      </c>
      <c r="BQ97" s="249">
        <v>140030000</v>
      </c>
      <c r="BR97" s="249">
        <v>708370000</v>
      </c>
      <c r="BS97" s="249">
        <v>213711000</v>
      </c>
      <c r="BT97" s="249">
        <v>187542000</v>
      </c>
      <c r="BU97" s="249">
        <v>647152000</v>
      </c>
      <c r="BV97" s="249">
        <v>213177000</v>
      </c>
      <c r="BW97" s="249">
        <v>170738000</v>
      </c>
      <c r="BX97" s="249">
        <v>25599000</v>
      </c>
      <c r="BY97" s="249">
        <v>242059000</v>
      </c>
      <c r="BZ97" s="249">
        <v>288245000</v>
      </c>
      <c r="CA97" s="249">
        <v>169148000</v>
      </c>
      <c r="CB97" s="125">
        <v>856430000</v>
      </c>
      <c r="CC97" s="125">
        <v>262560000</v>
      </c>
      <c r="CD97" s="125">
        <v>223960000</v>
      </c>
      <c r="CE97" s="125">
        <v>185690000</v>
      </c>
      <c r="CF97" s="125">
        <v>136270000</v>
      </c>
      <c r="CG97" s="125">
        <v>95450000</v>
      </c>
      <c r="CH97" s="125">
        <v>170520000</v>
      </c>
      <c r="CI97" s="125">
        <v>202570000</v>
      </c>
      <c r="CJ97" s="249">
        <v>737870000</v>
      </c>
      <c r="CK97" s="249">
        <v>107610000</v>
      </c>
      <c r="CL97" s="249">
        <v>312190000</v>
      </c>
      <c r="CM97" s="249">
        <v>195898000</v>
      </c>
      <c r="CN97" s="249">
        <v>1489569000</v>
      </c>
      <c r="CO97" s="249">
        <v>111951000</v>
      </c>
      <c r="CP97" s="249">
        <v>580570000</v>
      </c>
      <c r="CQ97" s="249">
        <v>274671000</v>
      </c>
      <c r="CR97" s="125">
        <v>334719000</v>
      </c>
      <c r="CS97" s="125">
        <v>141540000</v>
      </c>
      <c r="CT97" s="125">
        <v>47520000</v>
      </c>
      <c r="CU97" s="125">
        <v>161290000</v>
      </c>
      <c r="CV97" s="125">
        <v>0</v>
      </c>
      <c r="CW97" s="126">
        <f>SUM(D97:CV97)</f>
        <v>21135411000</v>
      </c>
      <c r="CX97" s="126"/>
      <c r="CY97" s="117" t="s">
        <v>404</v>
      </c>
      <c r="CZ97" s="124"/>
    </row>
    <row r="98" spans="3:110" s="132" customFormat="1" ht="11.25" outlineLevel="1">
      <c r="C98" s="137" t="s">
        <v>44</v>
      </c>
      <c r="D98" s="134">
        <f t="shared" ref="D98:AE98" si="668">D97/12</f>
        <v>26536666.666666668</v>
      </c>
      <c r="E98" s="134">
        <f t="shared" si="668"/>
        <v>13275000</v>
      </c>
      <c r="F98" s="134">
        <f t="shared" si="668"/>
        <v>11824166.666666666</v>
      </c>
      <c r="G98" s="134">
        <f t="shared" si="668"/>
        <v>13710833.333333334</v>
      </c>
      <c r="H98" s="134">
        <f t="shared" si="668"/>
        <v>17028333.333333332</v>
      </c>
      <c r="I98" s="134">
        <f t="shared" si="668"/>
        <v>8139166.666666667</v>
      </c>
      <c r="J98" s="134">
        <f t="shared" si="668"/>
        <v>6585000</v>
      </c>
      <c r="K98" s="134">
        <f t="shared" si="668"/>
        <v>13416666.666666666</v>
      </c>
      <c r="L98" s="134">
        <f t="shared" si="668"/>
        <v>15019833.333333334</v>
      </c>
      <c r="M98" s="134">
        <f t="shared" si="668"/>
        <v>25777333.333333332</v>
      </c>
      <c r="N98" s="134">
        <f t="shared" si="668"/>
        <v>19346583.333333332</v>
      </c>
      <c r="O98" s="134">
        <f t="shared" si="668"/>
        <v>13601833.333333334</v>
      </c>
      <c r="P98" s="134">
        <f t="shared" si="668"/>
        <v>16524500</v>
      </c>
      <c r="Q98" s="134">
        <f t="shared" si="668"/>
        <v>11111666.666666666</v>
      </c>
      <c r="R98" s="134">
        <f t="shared" si="668"/>
        <v>9305916.666666666</v>
      </c>
      <c r="S98" s="134">
        <f t="shared" si="668"/>
        <v>10598583.333333334</v>
      </c>
      <c r="T98" s="134">
        <f t="shared" si="668"/>
        <v>11146750</v>
      </c>
      <c r="U98" s="134">
        <f t="shared" si="668"/>
        <v>7778500</v>
      </c>
      <c r="V98" s="134">
        <f t="shared" si="668"/>
        <v>11100000</v>
      </c>
      <c r="W98" s="134">
        <f t="shared" si="668"/>
        <v>9493333.333333334</v>
      </c>
      <c r="X98" s="134">
        <f t="shared" si="668"/>
        <v>14098333.333333334</v>
      </c>
      <c r="Y98" s="134">
        <f t="shared" si="668"/>
        <v>4619166.666666667</v>
      </c>
      <c r="Z98" s="134">
        <f t="shared" si="668"/>
        <v>12332500</v>
      </c>
      <c r="AA98" s="134">
        <f t="shared" si="668"/>
        <v>8365000</v>
      </c>
      <c r="AB98" s="134">
        <f t="shared" si="668"/>
        <v>20817500</v>
      </c>
      <c r="AC98" s="134">
        <f t="shared" si="668"/>
        <v>6213333.333333333</v>
      </c>
      <c r="AD98" s="134">
        <f t="shared" si="668"/>
        <v>6306666.666666667</v>
      </c>
      <c r="AE98" s="134">
        <f t="shared" si="668"/>
        <v>23893333.333333332</v>
      </c>
      <c r="AF98" s="134">
        <f t="shared" ref="AF98:CB98" si="669">AF97/12</f>
        <v>11941666.666666666</v>
      </c>
      <c r="AG98" s="134">
        <f t="shared" si="669"/>
        <v>6672500</v>
      </c>
      <c r="AH98" s="134">
        <f t="shared" si="669"/>
        <v>27350000</v>
      </c>
      <c r="AI98" s="134">
        <f t="shared" si="669"/>
        <v>17075833.333333332</v>
      </c>
      <c r="AJ98" s="134">
        <f t="shared" si="669"/>
        <v>13100833.333333334</v>
      </c>
      <c r="AK98" s="134">
        <f t="shared" si="669"/>
        <v>10025000</v>
      </c>
      <c r="AL98" s="134">
        <f t="shared" si="669"/>
        <v>8235000</v>
      </c>
      <c r="AM98" s="134">
        <f t="shared" si="669"/>
        <v>4290000</v>
      </c>
      <c r="AN98" s="134">
        <f t="shared" si="669"/>
        <v>7711666.666666667</v>
      </c>
      <c r="AO98" s="134">
        <f t="shared" si="669"/>
        <v>7821666.666666667</v>
      </c>
      <c r="AP98" s="134">
        <f t="shared" si="669"/>
        <v>5123333.333333333</v>
      </c>
      <c r="AQ98" s="134">
        <f t="shared" si="669"/>
        <v>2170833.3333333335</v>
      </c>
      <c r="AR98" s="134">
        <f t="shared" si="669"/>
        <v>9538333.333333334</v>
      </c>
      <c r="AS98" s="134">
        <f t="shared" si="669"/>
        <v>6268333.333333333</v>
      </c>
      <c r="AT98" s="134">
        <f t="shared" si="669"/>
        <v>24754166.666666668</v>
      </c>
      <c r="AU98" s="134">
        <f t="shared" si="669"/>
        <v>11690000</v>
      </c>
      <c r="AV98" s="134">
        <f t="shared" si="669"/>
        <v>6329166.666666667</v>
      </c>
      <c r="AW98" s="134">
        <f t="shared" si="669"/>
        <v>28941666.666666668</v>
      </c>
      <c r="AX98" s="134">
        <f t="shared" si="669"/>
        <v>8602500</v>
      </c>
      <c r="AY98" s="134">
        <f t="shared" si="669"/>
        <v>14411666.666666666</v>
      </c>
      <c r="AZ98" s="249">
        <f t="shared" si="669"/>
        <v>17065000</v>
      </c>
      <c r="BA98" s="249">
        <f t="shared" si="669"/>
        <v>18043333.333333332</v>
      </c>
      <c r="BB98" s="249">
        <f t="shared" si="669"/>
        <v>14151666.666666666</v>
      </c>
      <c r="BC98" s="249">
        <f t="shared" si="669"/>
        <v>12590833.333333334</v>
      </c>
      <c r="BD98" s="249">
        <f t="shared" si="669"/>
        <v>45813333.333333336</v>
      </c>
      <c r="BE98" s="249">
        <f t="shared" si="669"/>
        <v>10128333.333333334</v>
      </c>
      <c r="BF98" s="249">
        <f t="shared" ref="BF98:BG98" si="670">BF97/12</f>
        <v>36860833.333333336</v>
      </c>
      <c r="BG98" s="249">
        <f t="shared" si="670"/>
        <v>17039166.666666668</v>
      </c>
      <c r="BH98" s="249">
        <f t="shared" ref="BH98:BK98" si="671">BH97/12</f>
        <v>14445000</v>
      </c>
      <c r="BI98" s="249">
        <f t="shared" ref="BI98:BJ98" si="672">BI97/12</f>
        <v>17525000</v>
      </c>
      <c r="BJ98" s="249">
        <f t="shared" si="672"/>
        <v>28101666.666666668</v>
      </c>
      <c r="BK98" s="249">
        <f t="shared" si="671"/>
        <v>17861666.666666668</v>
      </c>
      <c r="BL98" s="249">
        <f t="shared" ref="BL98:BM98" si="673">BL97/12</f>
        <v>45934416.666666664</v>
      </c>
      <c r="BM98" s="249">
        <f t="shared" si="673"/>
        <v>6030166.666666667</v>
      </c>
      <c r="BN98" s="249">
        <f t="shared" ref="BN98:BQ98" si="674">BN97/12</f>
        <v>15018333.333333334</v>
      </c>
      <c r="BO98" s="249">
        <f t="shared" si="674"/>
        <v>9755833.333333334</v>
      </c>
      <c r="BP98" s="249">
        <f t="shared" si="674"/>
        <v>32014083.333333332</v>
      </c>
      <c r="BQ98" s="249">
        <f t="shared" si="674"/>
        <v>11669166.666666666</v>
      </c>
      <c r="BR98" s="249">
        <f t="shared" ref="BR98:BT98" si="675">BR97/12</f>
        <v>59030833.333333336</v>
      </c>
      <c r="BS98" s="249">
        <f t="shared" si="675"/>
        <v>17809250</v>
      </c>
      <c r="BT98" s="249">
        <f t="shared" si="675"/>
        <v>15628500</v>
      </c>
      <c r="BU98" s="249">
        <f t="shared" ref="BU98:BZ98" si="676">BU97/12</f>
        <v>53929333.333333336</v>
      </c>
      <c r="BV98" s="249">
        <f t="shared" si="676"/>
        <v>17764750</v>
      </c>
      <c r="BW98" s="249">
        <f t="shared" si="676"/>
        <v>14228166.666666666</v>
      </c>
      <c r="BX98" s="249">
        <f t="shared" si="676"/>
        <v>2133250</v>
      </c>
      <c r="BY98" s="249">
        <f t="shared" si="676"/>
        <v>20171583.333333332</v>
      </c>
      <c r="BZ98" s="249">
        <f t="shared" si="676"/>
        <v>24020416.666666668</v>
      </c>
      <c r="CA98" s="249">
        <f t="shared" ref="CA98" si="677">CA97/12</f>
        <v>14095666.666666666</v>
      </c>
      <c r="CB98" s="134">
        <f t="shared" si="669"/>
        <v>71369166.666666672</v>
      </c>
      <c r="CC98" s="134">
        <f t="shared" ref="CC98:CU98" si="678">CC97/12</f>
        <v>21880000</v>
      </c>
      <c r="CD98" s="134">
        <f t="shared" si="678"/>
        <v>18663333.333333332</v>
      </c>
      <c r="CE98" s="134">
        <f t="shared" si="678"/>
        <v>15474166.666666666</v>
      </c>
      <c r="CF98" s="134">
        <f t="shared" si="678"/>
        <v>11355833.333333334</v>
      </c>
      <c r="CG98" s="134">
        <f t="shared" si="678"/>
        <v>7954166.666666667</v>
      </c>
      <c r="CH98" s="134">
        <f t="shared" si="678"/>
        <v>14210000</v>
      </c>
      <c r="CI98" s="134">
        <f t="shared" si="678"/>
        <v>16880833.333333332</v>
      </c>
      <c r="CJ98" s="249">
        <f t="shared" si="678"/>
        <v>61489166.666666664</v>
      </c>
      <c r="CK98" s="249">
        <f t="shared" si="678"/>
        <v>8967500</v>
      </c>
      <c r="CL98" s="249">
        <f t="shared" ref="CL98:CN98" si="679">CL97/12</f>
        <v>26015833.333333332</v>
      </c>
      <c r="CM98" s="249">
        <f t="shared" si="679"/>
        <v>16324833.333333334</v>
      </c>
      <c r="CN98" s="249">
        <f t="shared" si="679"/>
        <v>124130750</v>
      </c>
      <c r="CO98" s="249">
        <f t="shared" ref="CO98:CP98" si="680">CO97/12</f>
        <v>9329250</v>
      </c>
      <c r="CP98" s="249">
        <f t="shared" si="680"/>
        <v>48380833.333333336</v>
      </c>
      <c r="CQ98" s="249">
        <f t="shared" ref="CQ98" si="681">CQ97/12</f>
        <v>22889250</v>
      </c>
      <c r="CR98" s="134">
        <f t="shared" si="678"/>
        <v>27893250</v>
      </c>
      <c r="CS98" s="134">
        <f t="shared" si="678"/>
        <v>11795000</v>
      </c>
      <c r="CT98" s="134">
        <f t="shared" ref="CT98" si="682">CT97/12</f>
        <v>3960000</v>
      </c>
      <c r="CU98" s="134">
        <f t="shared" si="678"/>
        <v>13440833.333333334</v>
      </c>
      <c r="CV98" s="134">
        <f t="shared" ref="CV98" si="683">CV97/12</f>
        <v>0</v>
      </c>
      <c r="CW98" s="126">
        <f>SUM(D98:CV98)</f>
        <v>1761284249.9999998</v>
      </c>
      <c r="CX98" s="126"/>
      <c r="CZ98" s="136"/>
    </row>
    <row r="99" spans="3:110" s="120" customFormat="1" ht="11.25">
      <c r="C99" s="121" t="s">
        <v>162</v>
      </c>
      <c r="D99" s="120" t="e">
        <v>#VALUE!</v>
      </c>
      <c r="E99" s="120" t="e">
        <v>#VALUE!</v>
      </c>
      <c r="F99" s="120" t="e">
        <v>#VALUE!</v>
      </c>
      <c r="G99" s="120" t="e">
        <v>#VALUE!</v>
      </c>
      <c r="H99" s="120" t="e">
        <v>#VALUE!</v>
      </c>
      <c r="I99" s="120" t="e">
        <v>#VALUE!</v>
      </c>
      <c r="J99" s="120" t="e">
        <v>#VALUE!</v>
      </c>
      <c r="K99" s="120" t="e">
        <v>#VALUE!</v>
      </c>
      <c r="L99" s="120" t="e">
        <v>#VALUE!</v>
      </c>
      <c r="M99" s="120" t="e">
        <v>#VALUE!</v>
      </c>
      <c r="N99" s="120" t="e">
        <v>#VALUE!</v>
      </c>
      <c r="O99" s="120" t="e">
        <v>#VALUE!</v>
      </c>
      <c r="P99" s="120" t="e">
        <v>#VALUE!</v>
      </c>
      <c r="Q99" s="120" t="e">
        <v>#VALUE!</v>
      </c>
      <c r="R99" s="120" t="e">
        <v>#VALUE!</v>
      </c>
      <c r="S99" s="120" t="e">
        <v>#VALUE!</v>
      </c>
      <c r="T99" s="120" t="e">
        <v>#VALUE!</v>
      </c>
      <c r="U99" s="120" t="e">
        <v>#VALUE!</v>
      </c>
      <c r="V99" s="120" t="e">
        <v>#VALUE!</v>
      </c>
      <c r="W99" s="120" t="e">
        <v>#VALUE!</v>
      </c>
      <c r="X99" s="120" t="e">
        <v>#VALUE!</v>
      </c>
      <c r="Y99" s="120" t="e">
        <v>#VALUE!</v>
      </c>
      <c r="Z99" s="120" t="e">
        <v>#VALUE!</v>
      </c>
      <c r="AA99" s="120" t="e">
        <v>#VALUE!</v>
      </c>
      <c r="AB99" s="120" t="e">
        <v>#VALUE!</v>
      </c>
      <c r="AC99" s="120" t="e">
        <v>#VALUE!</v>
      </c>
      <c r="AD99" s="120" t="e">
        <v>#VALUE!</v>
      </c>
      <c r="AE99" s="120" t="e">
        <v>#VALUE!</v>
      </c>
      <c r="AF99" s="120" t="e">
        <v>#VALUE!</v>
      </c>
      <c r="AG99" s="120" t="e">
        <v>#VALUE!</v>
      </c>
      <c r="AH99" s="120" t="e">
        <v>#VALUE!</v>
      </c>
      <c r="AI99" s="120" t="e">
        <v>#VALUE!</v>
      </c>
      <c r="AJ99" s="120" t="e">
        <v>#VALUE!</v>
      </c>
      <c r="AK99" s="120" t="e">
        <v>#VALUE!</v>
      </c>
      <c r="AL99" s="120" t="e">
        <v>#VALUE!</v>
      </c>
      <c r="AM99" s="120" t="e">
        <v>#VALUE!</v>
      </c>
      <c r="AN99" s="120" t="e">
        <v>#VALUE!</v>
      </c>
      <c r="AO99" s="120" t="e">
        <v>#VALUE!</v>
      </c>
      <c r="AP99" s="120" t="e">
        <v>#VALUE!</v>
      </c>
      <c r="AQ99" s="120" t="e">
        <v>#VALUE!</v>
      </c>
      <c r="AR99" s="120" t="e">
        <v>#VALUE!</v>
      </c>
      <c r="AS99" s="120" t="e">
        <v>#VALUE!</v>
      </c>
      <c r="AT99" s="120" t="e">
        <v>#VALUE!</v>
      </c>
      <c r="AU99" s="120" t="e">
        <v>#VALUE!</v>
      </c>
      <c r="AV99" s="120" t="e">
        <v>#VALUE!</v>
      </c>
      <c r="AW99" s="120" t="e">
        <v>#VALUE!</v>
      </c>
      <c r="AX99" s="120" t="e">
        <v>#VALUE!</v>
      </c>
      <c r="AY99" s="120" t="e">
        <v>#VALUE!</v>
      </c>
      <c r="AZ99" s="247" t="e">
        <v>#VALUE!</v>
      </c>
      <c r="BA99" s="247" t="e">
        <v>#VALUE!</v>
      </c>
      <c r="BB99" s="247" t="e">
        <v>#VALUE!</v>
      </c>
      <c r="BC99" s="247" t="e">
        <v>#VALUE!</v>
      </c>
      <c r="BD99" s="247" t="e">
        <v>#VALUE!</v>
      </c>
      <c r="BE99" s="247" t="e">
        <v>#VALUE!</v>
      </c>
      <c r="BF99" s="247" t="e">
        <v>#VALUE!</v>
      </c>
      <c r="BG99" s="247" t="e">
        <v>#VALUE!</v>
      </c>
      <c r="BH99" s="247" t="e">
        <v>#VALUE!</v>
      </c>
      <c r="BI99" s="247" t="e">
        <v>#VALUE!</v>
      </c>
      <c r="BJ99" s="247" t="e">
        <v>#VALUE!</v>
      </c>
      <c r="BK99" s="247" t="e">
        <v>#VALUE!</v>
      </c>
      <c r="BL99" s="247" t="e">
        <v>#VALUE!</v>
      </c>
      <c r="BM99" s="247" t="e">
        <v>#VALUE!</v>
      </c>
      <c r="BN99" s="247" t="e">
        <v>#VALUE!</v>
      </c>
      <c r="BO99" s="247" t="e">
        <v>#VALUE!</v>
      </c>
      <c r="BP99" s="247" t="e">
        <v>#VALUE!</v>
      </c>
      <c r="BQ99" s="247" t="e">
        <v>#VALUE!</v>
      </c>
      <c r="BR99" s="247" t="e">
        <v>#VALUE!</v>
      </c>
      <c r="BS99" s="247" t="e">
        <v>#VALUE!</v>
      </c>
      <c r="BT99" s="247" t="e">
        <v>#VALUE!</v>
      </c>
      <c r="BU99" s="247" t="e">
        <v>#VALUE!</v>
      </c>
      <c r="BV99" s="247" t="e">
        <v>#VALUE!</v>
      </c>
      <c r="BW99" s="247" t="e">
        <v>#VALUE!</v>
      </c>
      <c r="BX99" s="247" t="e">
        <v>#VALUE!</v>
      </c>
      <c r="BY99" s="247" t="e">
        <v>#VALUE!</v>
      </c>
      <c r="BZ99" s="247" t="e">
        <v>#VALUE!</v>
      </c>
      <c r="CA99" s="247" t="e">
        <v>#VALUE!</v>
      </c>
      <c r="CB99" s="120" t="e">
        <v>#VALUE!</v>
      </c>
      <c r="CC99" s="120" t="e">
        <v>#VALUE!</v>
      </c>
      <c r="CD99" s="120" t="e">
        <v>#VALUE!</v>
      </c>
      <c r="CE99" s="120" t="e">
        <v>#VALUE!</v>
      </c>
      <c r="CF99" s="120" t="e">
        <v>#VALUE!</v>
      </c>
      <c r="CG99" s="120" t="e">
        <v>#VALUE!</v>
      </c>
      <c r="CH99" s="120" t="e">
        <v>#VALUE!</v>
      </c>
      <c r="CI99" s="120" t="e">
        <v>#VALUE!</v>
      </c>
      <c r="CJ99" s="247" t="e">
        <v>#VALUE!</v>
      </c>
      <c r="CK99" s="247" t="e">
        <v>#VALUE!</v>
      </c>
      <c r="CL99" s="247" t="e">
        <v>#VALUE!</v>
      </c>
      <c r="CM99" s="247" t="e">
        <v>#VALUE!</v>
      </c>
      <c r="CN99" s="247" t="e">
        <v>#VALUE!</v>
      </c>
      <c r="CO99" s="247" t="e">
        <v>#VALUE!</v>
      </c>
      <c r="CP99" s="247" t="e">
        <v>#VALUE!</v>
      </c>
      <c r="CQ99" s="247" t="e">
        <v>#VALUE!</v>
      </c>
      <c r="CR99" s="120" t="e">
        <v>#VALUE!</v>
      </c>
      <c r="CS99" s="120" t="e">
        <v>#VALUE!</v>
      </c>
      <c r="CT99" s="120" t="e">
        <v>#VALUE!</v>
      </c>
      <c r="CU99" s="120" t="e">
        <v>#VALUE!</v>
      </c>
      <c r="CV99" s="120" t="e">
        <v>#VALUE!</v>
      </c>
      <c r="CW99" s="210"/>
      <c r="CX99" s="210"/>
      <c r="CZ99" s="122"/>
    </row>
    <row r="100" spans="3:110" s="117" customFormat="1" ht="11.25">
      <c r="C100" s="123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J100" s="248"/>
      <c r="CK100" s="248"/>
      <c r="CL100" s="248"/>
      <c r="CM100" s="248"/>
      <c r="CN100" s="248"/>
      <c r="CO100" s="248"/>
      <c r="CP100" s="248"/>
      <c r="CQ100" s="248"/>
      <c r="CZ100" s="124"/>
    </row>
    <row r="101" spans="3:110" s="139" customFormat="1" ht="11.25">
      <c r="C101" s="140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J101" s="252"/>
      <c r="CK101" s="252"/>
      <c r="CL101" s="252"/>
      <c r="CM101" s="252"/>
      <c r="CN101" s="252"/>
      <c r="CO101" s="252"/>
      <c r="CP101" s="252"/>
      <c r="CQ101" s="252"/>
      <c r="CZ101" s="141"/>
    </row>
    <row r="102" spans="3:110" s="223" customFormat="1" ht="11.25">
      <c r="C102" s="232" t="s">
        <v>206</v>
      </c>
      <c r="D102" s="223">
        <v>41521399</v>
      </c>
      <c r="E102" s="223">
        <v>18056506</v>
      </c>
      <c r="F102" s="223">
        <v>17333887</v>
      </c>
      <c r="G102" s="223">
        <v>15230836</v>
      </c>
      <c r="H102" s="223">
        <v>16167272</v>
      </c>
      <c r="I102" s="223">
        <v>11424073</v>
      </c>
      <c r="J102" s="223">
        <v>8122650</v>
      </c>
      <c r="K102" s="223">
        <v>34322824</v>
      </c>
      <c r="L102" s="223">
        <v>14569491</v>
      </c>
      <c r="M102" s="223">
        <v>24628450</v>
      </c>
      <c r="N102" s="223">
        <v>22231249</v>
      </c>
      <c r="O102" s="223">
        <v>18040985</v>
      </c>
      <c r="P102" s="223">
        <v>12746545</v>
      </c>
      <c r="Q102" s="223">
        <v>31753982</v>
      </c>
      <c r="R102" s="223">
        <v>12747946</v>
      </c>
      <c r="S102" s="223">
        <v>9462812</v>
      </c>
      <c r="T102" s="223">
        <v>10730955</v>
      </c>
      <c r="U102" s="223">
        <v>27203103</v>
      </c>
      <c r="V102" s="223">
        <v>18090364</v>
      </c>
      <c r="W102" s="223">
        <v>6226458</v>
      </c>
      <c r="X102" s="223">
        <v>22939408</v>
      </c>
      <c r="Y102" s="223">
        <v>5758211</v>
      </c>
      <c r="Z102" s="223">
        <v>7259048</v>
      </c>
      <c r="AA102" s="223">
        <v>8126398</v>
      </c>
      <c r="AB102" s="223">
        <v>30004448</v>
      </c>
      <c r="AC102" s="223">
        <v>8646029</v>
      </c>
      <c r="AD102" s="223">
        <v>19006570</v>
      </c>
      <c r="AE102" s="223">
        <v>57289392</v>
      </c>
      <c r="AF102" s="223">
        <v>16397552</v>
      </c>
      <c r="AG102" s="223">
        <v>14574529</v>
      </c>
      <c r="AH102" s="223">
        <v>50722341</v>
      </c>
      <c r="AI102" s="223">
        <v>25427883</v>
      </c>
      <c r="AJ102" s="223">
        <v>14509208</v>
      </c>
      <c r="AK102" s="223">
        <v>12548052</v>
      </c>
      <c r="AL102" s="223">
        <v>10972508</v>
      </c>
      <c r="AM102" s="223">
        <v>5091531</v>
      </c>
      <c r="AN102" s="223">
        <v>9461158</v>
      </c>
      <c r="AO102" s="223">
        <v>13660902</v>
      </c>
      <c r="AP102" s="223">
        <v>8094882</v>
      </c>
      <c r="AQ102" s="223">
        <v>6001477</v>
      </c>
      <c r="AR102" s="223">
        <v>36224554</v>
      </c>
      <c r="AS102" s="223">
        <v>16000516</v>
      </c>
      <c r="AT102" s="223">
        <v>19963024</v>
      </c>
      <c r="AU102" s="223">
        <v>17208371</v>
      </c>
      <c r="AV102" s="223">
        <v>9081460</v>
      </c>
      <c r="AW102" s="223">
        <v>55453391</v>
      </c>
      <c r="AX102" s="223">
        <v>25380971</v>
      </c>
      <c r="AY102" s="223">
        <v>29224095</v>
      </c>
      <c r="AZ102" s="223">
        <v>21191897</v>
      </c>
      <c r="BA102" s="223">
        <v>32255536</v>
      </c>
      <c r="BB102" s="223">
        <v>24159164</v>
      </c>
      <c r="BC102" s="223">
        <v>14340170</v>
      </c>
      <c r="BD102" s="223">
        <v>62911617</v>
      </c>
      <c r="BE102" s="223">
        <v>14465840</v>
      </c>
      <c r="BF102" s="223">
        <v>49520023</v>
      </c>
      <c r="BG102" s="223">
        <v>22775959</v>
      </c>
      <c r="BH102" s="223">
        <v>11230802</v>
      </c>
      <c r="BI102" s="223">
        <v>13449264</v>
      </c>
      <c r="BJ102" s="223">
        <v>13644295</v>
      </c>
      <c r="BK102" s="223">
        <v>20990899</v>
      </c>
      <c r="BL102" s="223">
        <v>36830425</v>
      </c>
      <c r="BM102" s="223">
        <v>15070776</v>
      </c>
      <c r="BN102" s="223">
        <v>19440349</v>
      </c>
      <c r="BO102" s="223">
        <v>6924263</v>
      </c>
      <c r="BP102" s="223">
        <v>27012060</v>
      </c>
      <c r="BQ102" s="223">
        <v>53269252</v>
      </c>
      <c r="BR102" s="223">
        <v>41216213</v>
      </c>
      <c r="BS102" s="223">
        <v>19382957</v>
      </c>
      <c r="BT102" s="223">
        <v>10107940</v>
      </c>
      <c r="BU102" s="223">
        <v>37980369</v>
      </c>
      <c r="BV102" s="223">
        <v>20555440</v>
      </c>
      <c r="BW102" s="223">
        <v>11974034</v>
      </c>
      <c r="BX102" s="223">
        <v>12526943</v>
      </c>
      <c r="BY102" s="223">
        <v>20833968</v>
      </c>
      <c r="BZ102" s="223">
        <v>26474554</v>
      </c>
      <c r="CA102" s="223">
        <v>15306087</v>
      </c>
      <c r="CB102" s="223">
        <v>43823789</v>
      </c>
      <c r="CC102" s="223">
        <v>43091227</v>
      </c>
      <c r="CD102" s="223">
        <v>13474589</v>
      </c>
      <c r="CE102" s="223">
        <v>20108312</v>
      </c>
      <c r="CF102" s="223">
        <v>8875563</v>
      </c>
      <c r="CG102" s="223">
        <v>39685306</v>
      </c>
      <c r="CH102" s="223">
        <v>22879653</v>
      </c>
      <c r="CI102" s="223">
        <v>17654189</v>
      </c>
      <c r="CJ102" s="249">
        <v>76383722</v>
      </c>
      <c r="CK102" s="249">
        <v>24037550</v>
      </c>
      <c r="CL102" s="249">
        <v>17145886</v>
      </c>
      <c r="CM102" s="249">
        <v>13276055</v>
      </c>
      <c r="CN102" s="249">
        <v>121256024</v>
      </c>
      <c r="CO102" s="249">
        <v>24850793</v>
      </c>
      <c r="CP102" s="249">
        <v>72077202</v>
      </c>
      <c r="CQ102" s="249">
        <v>24446824</v>
      </c>
      <c r="CR102" s="223">
        <v>20047551</v>
      </c>
      <c r="CS102" s="223">
        <v>31092371</v>
      </c>
      <c r="CT102" s="223">
        <v>8537770</v>
      </c>
      <c r="CU102" s="223">
        <v>41357768</v>
      </c>
      <c r="CV102" s="223">
        <v>11833967</v>
      </c>
      <c r="CW102" s="126">
        <f>SUM(D102:CV102)</f>
        <v>2297416903</v>
      </c>
    </row>
    <row r="103" spans="3:110" s="139" customFormat="1" ht="11.25">
      <c r="C103" s="140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J103" s="252"/>
      <c r="CK103" s="252"/>
      <c r="CL103" s="252"/>
      <c r="CM103" s="252"/>
      <c r="CN103" s="252"/>
      <c r="CO103" s="252"/>
      <c r="CP103" s="252"/>
      <c r="CQ103" s="252"/>
      <c r="CZ103" s="141"/>
    </row>
    <row r="104" spans="3:110">
      <c r="C104" s="5" t="s">
        <v>171</v>
      </c>
      <c r="D104" s="102">
        <f>IF(D102=0,D94,D102)</f>
        <v>41521399</v>
      </c>
      <c r="E104" s="102">
        <f t="shared" ref="E104:AE104" si="684">IF(E102=0,E94,E102)</f>
        <v>18056506</v>
      </c>
      <c r="F104" s="102">
        <f t="shared" si="684"/>
        <v>17333887</v>
      </c>
      <c r="G104" s="102">
        <f t="shared" si="684"/>
        <v>15230836</v>
      </c>
      <c r="H104" s="102">
        <f t="shared" si="684"/>
        <v>16167272</v>
      </c>
      <c r="I104" s="102">
        <f t="shared" si="684"/>
        <v>11424073</v>
      </c>
      <c r="J104" s="102">
        <f t="shared" si="684"/>
        <v>8122650</v>
      </c>
      <c r="K104" s="102">
        <f t="shared" si="684"/>
        <v>34322824</v>
      </c>
      <c r="L104" s="102">
        <f t="shared" si="684"/>
        <v>14569491</v>
      </c>
      <c r="M104" s="102">
        <f t="shared" si="684"/>
        <v>24628450</v>
      </c>
      <c r="N104" s="102">
        <f t="shared" si="684"/>
        <v>22231249</v>
      </c>
      <c r="O104" s="102">
        <f t="shared" si="684"/>
        <v>18040985</v>
      </c>
      <c r="P104" s="102">
        <f t="shared" si="684"/>
        <v>12746545</v>
      </c>
      <c r="Q104" s="102">
        <f t="shared" si="684"/>
        <v>31753982</v>
      </c>
      <c r="R104" s="102">
        <f t="shared" si="684"/>
        <v>12747946</v>
      </c>
      <c r="S104" s="102">
        <f t="shared" si="684"/>
        <v>9462812</v>
      </c>
      <c r="T104" s="102">
        <f t="shared" si="684"/>
        <v>10730955</v>
      </c>
      <c r="U104" s="102">
        <f t="shared" si="684"/>
        <v>27203103</v>
      </c>
      <c r="V104" s="102">
        <f t="shared" si="684"/>
        <v>18090364</v>
      </c>
      <c r="W104" s="102">
        <f t="shared" si="684"/>
        <v>6226458</v>
      </c>
      <c r="X104" s="102">
        <f t="shared" si="684"/>
        <v>22939408</v>
      </c>
      <c r="Y104" s="102">
        <f t="shared" si="684"/>
        <v>5758211</v>
      </c>
      <c r="Z104" s="102">
        <f t="shared" si="684"/>
        <v>7259048</v>
      </c>
      <c r="AA104" s="102">
        <f t="shared" si="684"/>
        <v>8126398</v>
      </c>
      <c r="AB104" s="102">
        <f t="shared" si="684"/>
        <v>30004448</v>
      </c>
      <c r="AC104" s="102">
        <f t="shared" si="684"/>
        <v>8646029</v>
      </c>
      <c r="AD104" s="102">
        <f t="shared" si="684"/>
        <v>19006570</v>
      </c>
      <c r="AE104" s="102">
        <f t="shared" si="684"/>
        <v>57289392</v>
      </c>
      <c r="AF104" s="102">
        <f t="shared" ref="AF104:CB104" si="685">IF(AF102=0,AF94,AF102)</f>
        <v>16397552</v>
      </c>
      <c r="AG104" s="102">
        <f t="shared" si="685"/>
        <v>14574529</v>
      </c>
      <c r="AH104" s="102">
        <f t="shared" si="685"/>
        <v>50722341</v>
      </c>
      <c r="AI104" s="102">
        <f t="shared" si="685"/>
        <v>25427883</v>
      </c>
      <c r="AJ104" s="102">
        <f t="shared" si="685"/>
        <v>14509208</v>
      </c>
      <c r="AK104" s="102">
        <f t="shared" si="685"/>
        <v>12548052</v>
      </c>
      <c r="AL104" s="102">
        <f t="shared" si="685"/>
        <v>10972508</v>
      </c>
      <c r="AM104" s="102">
        <f t="shared" si="685"/>
        <v>5091531</v>
      </c>
      <c r="AN104" s="102">
        <f t="shared" si="685"/>
        <v>9461158</v>
      </c>
      <c r="AO104" s="102">
        <f t="shared" si="685"/>
        <v>13660902</v>
      </c>
      <c r="AP104" s="102">
        <f t="shared" si="685"/>
        <v>8094882</v>
      </c>
      <c r="AQ104" s="102">
        <f t="shared" si="685"/>
        <v>6001477</v>
      </c>
      <c r="AR104" s="102">
        <f t="shared" si="685"/>
        <v>36224554</v>
      </c>
      <c r="AS104" s="102">
        <f t="shared" si="685"/>
        <v>16000516</v>
      </c>
      <c r="AT104" s="102">
        <f t="shared" si="685"/>
        <v>19963024</v>
      </c>
      <c r="AU104" s="102">
        <f t="shared" si="685"/>
        <v>17208371</v>
      </c>
      <c r="AV104" s="102">
        <f t="shared" si="685"/>
        <v>9081460</v>
      </c>
      <c r="AW104" s="102">
        <f t="shared" si="685"/>
        <v>55453391</v>
      </c>
      <c r="AX104" s="102">
        <f t="shared" si="685"/>
        <v>25380971</v>
      </c>
      <c r="AY104" s="102">
        <f t="shared" si="685"/>
        <v>29224095</v>
      </c>
      <c r="AZ104" s="253">
        <f t="shared" si="685"/>
        <v>21191897</v>
      </c>
      <c r="BA104" s="253">
        <f t="shared" si="685"/>
        <v>32255536</v>
      </c>
      <c r="BB104" s="253">
        <f t="shared" si="685"/>
        <v>24159164</v>
      </c>
      <c r="BC104" s="253">
        <f t="shared" si="685"/>
        <v>14340170</v>
      </c>
      <c r="BD104" s="253">
        <f t="shared" si="685"/>
        <v>62911617</v>
      </c>
      <c r="BE104" s="253">
        <f t="shared" si="685"/>
        <v>14465840</v>
      </c>
      <c r="BF104" s="253">
        <f t="shared" ref="BF104:BG104" si="686">IF(BF102=0,BF94,BF102)</f>
        <v>49520023</v>
      </c>
      <c r="BG104" s="253">
        <f t="shared" si="686"/>
        <v>22775959</v>
      </c>
      <c r="BH104" s="253">
        <f t="shared" ref="BH104:BK104" si="687">IF(BH102=0,BH94,BH102)</f>
        <v>11230802</v>
      </c>
      <c r="BI104" s="253">
        <f t="shared" ref="BI104:BJ104" si="688">IF(BI102=0,BI94,BI102)</f>
        <v>13449264</v>
      </c>
      <c r="BJ104" s="253">
        <f t="shared" si="688"/>
        <v>13644295</v>
      </c>
      <c r="BK104" s="253">
        <f t="shared" si="687"/>
        <v>20990899</v>
      </c>
      <c r="BL104" s="253">
        <f t="shared" ref="BL104:BM104" si="689">IF(BL102=0,BL94,BL102)</f>
        <v>36830425</v>
      </c>
      <c r="BM104" s="253">
        <f t="shared" si="689"/>
        <v>15070776</v>
      </c>
      <c r="BN104" s="253">
        <f t="shared" ref="BN104:BQ104" si="690">IF(BN102=0,BN94,BN102)</f>
        <v>19440349</v>
      </c>
      <c r="BO104" s="253">
        <f t="shared" si="690"/>
        <v>6924263</v>
      </c>
      <c r="BP104" s="253">
        <f t="shared" si="690"/>
        <v>27012060</v>
      </c>
      <c r="BQ104" s="253">
        <f t="shared" si="690"/>
        <v>53269252</v>
      </c>
      <c r="BR104" s="253">
        <f t="shared" ref="BR104:BT104" si="691">IF(BR102=0,BR94,BR102)</f>
        <v>41216213</v>
      </c>
      <c r="BS104" s="253">
        <f t="shared" si="691"/>
        <v>19382957</v>
      </c>
      <c r="BT104" s="253">
        <f t="shared" si="691"/>
        <v>10107940</v>
      </c>
      <c r="BU104" s="253">
        <f t="shared" ref="BU104:BZ104" si="692">IF(BU102=0,BU94,BU102)</f>
        <v>37980369</v>
      </c>
      <c r="BV104" s="253">
        <f t="shared" si="692"/>
        <v>20555440</v>
      </c>
      <c r="BW104" s="253">
        <f t="shared" si="692"/>
        <v>11974034</v>
      </c>
      <c r="BX104" s="253">
        <f t="shared" si="692"/>
        <v>12526943</v>
      </c>
      <c r="BY104" s="253">
        <f t="shared" si="692"/>
        <v>20833968</v>
      </c>
      <c r="BZ104" s="253">
        <f t="shared" si="692"/>
        <v>26474554</v>
      </c>
      <c r="CA104" s="253">
        <f t="shared" ref="CA104" si="693">IF(CA102=0,CA94,CA102)</f>
        <v>15306087</v>
      </c>
      <c r="CB104" s="102">
        <f t="shared" si="685"/>
        <v>43823789</v>
      </c>
      <c r="CC104" s="102">
        <f t="shared" ref="CC104:CU104" si="694">IF(CC102=0,CC94,CC102)</f>
        <v>43091227</v>
      </c>
      <c r="CD104" s="102">
        <f t="shared" si="694"/>
        <v>13474589</v>
      </c>
      <c r="CE104" s="102">
        <f t="shared" si="694"/>
        <v>20108312</v>
      </c>
      <c r="CF104" s="102">
        <f t="shared" si="694"/>
        <v>8875563</v>
      </c>
      <c r="CG104" s="102">
        <f t="shared" si="694"/>
        <v>39685306</v>
      </c>
      <c r="CH104" s="102">
        <f t="shared" si="694"/>
        <v>22879653</v>
      </c>
      <c r="CI104" s="102">
        <f t="shared" si="694"/>
        <v>17654189</v>
      </c>
      <c r="CJ104" s="253">
        <f t="shared" si="694"/>
        <v>76383722</v>
      </c>
      <c r="CK104" s="253">
        <f t="shared" si="694"/>
        <v>24037550</v>
      </c>
      <c r="CL104" s="253">
        <f t="shared" ref="CL104:CN104" si="695">IF(CL102=0,CL94,CL102)</f>
        <v>17145886</v>
      </c>
      <c r="CM104" s="253">
        <f t="shared" si="695"/>
        <v>13276055</v>
      </c>
      <c r="CN104" s="253">
        <f t="shared" si="695"/>
        <v>121256024</v>
      </c>
      <c r="CO104" s="253">
        <f t="shared" ref="CO104:CP104" si="696">IF(CO102=0,CO94,CO102)</f>
        <v>24850793</v>
      </c>
      <c r="CP104" s="253">
        <f t="shared" si="696"/>
        <v>72077202</v>
      </c>
      <c r="CQ104" s="253">
        <f t="shared" ref="CQ104" si="697">IF(CQ102=0,CQ94,CQ102)</f>
        <v>24446824</v>
      </c>
      <c r="CR104" s="102">
        <f t="shared" si="694"/>
        <v>20047551</v>
      </c>
      <c r="CS104" s="102">
        <f t="shared" si="694"/>
        <v>31092371</v>
      </c>
      <c r="CT104" s="102">
        <f t="shared" ref="CT104" si="698">IF(CT102=0,CT94,CT102)</f>
        <v>8537770</v>
      </c>
      <c r="CU104" s="102">
        <f t="shared" si="694"/>
        <v>41357768</v>
      </c>
      <c r="CV104" s="102">
        <f t="shared" ref="CV104" si="699">IF(CV102=0,CV94,CV102)</f>
        <v>11833967</v>
      </c>
      <c r="CW104" s="215">
        <f>SUM(D104:CV104)</f>
        <v>2297416903</v>
      </c>
      <c r="CX104" s="215"/>
    </row>
    <row r="106" spans="3:110" s="298" customFormat="1">
      <c r="C106" s="297"/>
      <c r="D106" s="298" t="s">
        <v>173</v>
      </c>
      <c r="E106" s="298" t="s">
        <v>173</v>
      </c>
      <c r="F106" s="298" t="s">
        <v>173</v>
      </c>
      <c r="G106" s="298" t="s">
        <v>173</v>
      </c>
      <c r="H106" s="298" t="s">
        <v>173</v>
      </c>
      <c r="I106" s="298" t="s">
        <v>173</v>
      </c>
      <c r="J106" s="298" t="s">
        <v>173</v>
      </c>
      <c r="K106" s="298" t="s">
        <v>173</v>
      </c>
      <c r="L106" s="298" t="s">
        <v>173</v>
      </c>
      <c r="M106" s="298" t="s">
        <v>173</v>
      </c>
      <c r="N106" s="298" t="s">
        <v>173</v>
      </c>
      <c r="O106" s="298" t="s">
        <v>173</v>
      </c>
      <c r="P106" s="298" t="s">
        <v>173</v>
      </c>
      <c r="Q106" s="298" t="s">
        <v>173</v>
      </c>
      <c r="R106" s="298" t="s">
        <v>173</v>
      </c>
      <c r="S106" s="298" t="s">
        <v>173</v>
      </c>
      <c r="T106" s="298" t="s">
        <v>173</v>
      </c>
      <c r="U106" s="298" t="s">
        <v>173</v>
      </c>
      <c r="V106" s="298" t="s">
        <v>173</v>
      </c>
      <c r="W106" s="298" t="s">
        <v>173</v>
      </c>
      <c r="X106" s="298" t="s">
        <v>173</v>
      </c>
      <c r="Y106" s="298" t="s">
        <v>173</v>
      </c>
      <c r="Z106" s="298" t="s">
        <v>173</v>
      </c>
      <c r="AA106" s="298" t="s">
        <v>173</v>
      </c>
      <c r="AB106" s="298" t="s">
        <v>173</v>
      </c>
      <c r="AC106" s="298" t="s">
        <v>173</v>
      </c>
      <c r="AD106" s="298" t="s">
        <v>173</v>
      </c>
      <c r="AE106" s="298" t="s">
        <v>173</v>
      </c>
      <c r="AF106" s="298" t="s">
        <v>173</v>
      </c>
      <c r="AG106" s="298" t="s">
        <v>173</v>
      </c>
      <c r="AH106" s="298" t="s">
        <v>173</v>
      </c>
      <c r="AI106" s="298" t="s">
        <v>173</v>
      </c>
      <c r="AJ106" s="298" t="s">
        <v>173</v>
      </c>
      <c r="AK106" s="298" t="s">
        <v>173</v>
      </c>
      <c r="AL106" s="298" t="s">
        <v>173</v>
      </c>
      <c r="AM106" s="298" t="s">
        <v>173</v>
      </c>
      <c r="AN106" s="298" t="s">
        <v>173</v>
      </c>
      <c r="AO106" s="298" t="s">
        <v>173</v>
      </c>
      <c r="AP106" s="298" t="s">
        <v>173</v>
      </c>
      <c r="AQ106" s="298" t="s">
        <v>173</v>
      </c>
      <c r="AR106" s="298" t="s">
        <v>173</v>
      </c>
      <c r="AS106" s="298" t="s">
        <v>173</v>
      </c>
      <c r="AT106" s="298" t="s">
        <v>173</v>
      </c>
      <c r="AU106" s="298" t="s">
        <v>173</v>
      </c>
      <c r="AV106" s="298" t="s">
        <v>173</v>
      </c>
      <c r="AW106" s="298" t="s">
        <v>173</v>
      </c>
      <c r="AX106" s="298" t="s">
        <v>173</v>
      </c>
      <c r="AY106" s="298" t="s">
        <v>173</v>
      </c>
      <c r="AZ106" s="299" t="s">
        <v>173</v>
      </c>
      <c r="BA106" s="299" t="s">
        <v>173</v>
      </c>
      <c r="BB106" s="299" t="s">
        <v>173</v>
      </c>
      <c r="BC106" s="299" t="s">
        <v>173</v>
      </c>
      <c r="BD106" s="299" t="s">
        <v>173</v>
      </c>
      <c r="BE106" s="299" t="s">
        <v>173</v>
      </c>
      <c r="BF106" s="299" t="s">
        <v>173</v>
      </c>
      <c r="BG106" s="299" t="s">
        <v>173</v>
      </c>
      <c r="BH106" s="299" t="s">
        <v>173</v>
      </c>
      <c r="BI106" s="299" t="s">
        <v>173</v>
      </c>
      <c r="BJ106" s="299" t="s">
        <v>173</v>
      </c>
      <c r="BK106" s="299" t="s">
        <v>173</v>
      </c>
      <c r="BL106" s="299" t="s">
        <v>173</v>
      </c>
      <c r="BM106" s="299" t="s">
        <v>173</v>
      </c>
      <c r="BN106" s="299" t="s">
        <v>173</v>
      </c>
      <c r="BO106" s="299" t="s">
        <v>173</v>
      </c>
      <c r="BP106" s="299" t="s">
        <v>173</v>
      </c>
      <c r="BQ106" s="299" t="s">
        <v>173</v>
      </c>
      <c r="BR106" s="299" t="s">
        <v>173</v>
      </c>
      <c r="BS106" s="299" t="s">
        <v>173</v>
      </c>
      <c r="BT106" s="299" t="s">
        <v>173</v>
      </c>
      <c r="BU106" s="299" t="s">
        <v>173</v>
      </c>
      <c r="BV106" s="299" t="s">
        <v>173</v>
      </c>
      <c r="BW106" s="299" t="s">
        <v>173</v>
      </c>
      <c r="BX106" s="299" t="s">
        <v>173</v>
      </c>
      <c r="BY106" s="299" t="s">
        <v>173</v>
      </c>
      <c r="BZ106" s="299" t="s">
        <v>173</v>
      </c>
      <c r="CA106" s="299" t="s">
        <v>173</v>
      </c>
      <c r="CB106" s="298" t="s">
        <v>174</v>
      </c>
      <c r="CC106" s="298" t="s">
        <v>174</v>
      </c>
      <c r="CD106" s="298" t="s">
        <v>174</v>
      </c>
      <c r="CE106" s="298" t="s">
        <v>174</v>
      </c>
      <c r="CF106" s="298" t="s">
        <v>174</v>
      </c>
      <c r="CG106" s="298" t="s">
        <v>174</v>
      </c>
      <c r="CH106" s="298" t="s">
        <v>182</v>
      </c>
      <c r="CI106" s="298" t="s">
        <v>174</v>
      </c>
      <c r="CJ106" s="299" t="s">
        <v>174</v>
      </c>
      <c r="CK106" s="299" t="s">
        <v>174</v>
      </c>
      <c r="CL106" s="299" t="s">
        <v>257</v>
      </c>
      <c r="CM106" s="299" t="s">
        <v>257</v>
      </c>
      <c r="CN106" s="299" t="s">
        <v>257</v>
      </c>
      <c r="CO106" s="299" t="s">
        <v>257</v>
      </c>
      <c r="CP106" s="299" t="s">
        <v>257</v>
      </c>
      <c r="CQ106" s="299" t="s">
        <v>257</v>
      </c>
      <c r="CR106" s="298" t="s">
        <v>175</v>
      </c>
      <c r="CS106" s="298" t="s">
        <v>176</v>
      </c>
      <c r="CT106" s="298" t="s">
        <v>176</v>
      </c>
      <c r="CU106" s="298" t="s">
        <v>176</v>
      </c>
      <c r="CV106" s="298" t="s">
        <v>247</v>
      </c>
      <c r="CY106" s="300"/>
      <c r="CZ106" s="301"/>
      <c r="DA106" s="302"/>
      <c r="DB106" s="302"/>
      <c r="DC106" s="302"/>
      <c r="DD106" s="302"/>
      <c r="DE106" s="302"/>
      <c r="DF106" s="302"/>
    </row>
    <row r="108" spans="3:110" s="289" customFormat="1">
      <c r="C108" s="288" t="s">
        <v>195</v>
      </c>
      <c r="F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J108" s="279"/>
      <c r="CK108" s="279"/>
      <c r="CL108" s="279"/>
      <c r="CM108" s="279"/>
      <c r="CN108" s="279"/>
      <c r="CO108" s="279"/>
      <c r="CP108" s="279"/>
      <c r="CQ108" s="279"/>
      <c r="CW108" s="126">
        <f>SUM(D108:CV108)</f>
        <v>0</v>
      </c>
      <c r="CY108" s="290"/>
      <c r="CZ108" s="291"/>
      <c r="DA108" s="292"/>
      <c r="DB108" s="292"/>
      <c r="DC108" s="292"/>
      <c r="DD108" s="292"/>
      <c r="DE108" s="292"/>
      <c r="DF108" s="292"/>
    </row>
    <row r="110" spans="3:110">
      <c r="C110" s="294"/>
    </row>
    <row r="111" spans="3:110">
      <c r="C111" s="295">
        <f>DATEDIF($C$61,$C$62,"d")+1</f>
        <v>184</v>
      </c>
    </row>
    <row r="112" spans="3:110" s="102" customFormat="1">
      <c r="C112" s="293" t="s">
        <v>219</v>
      </c>
      <c r="D112" s="102">
        <f>D9*(D28/$C$111)</f>
        <v>5940</v>
      </c>
      <c r="E112" s="102">
        <f t="shared" ref="E112:CB112" si="700">E9*(E28/$C$111)</f>
        <v>4450</v>
      </c>
      <c r="F112" s="102">
        <f t="shared" si="700"/>
        <v>3680</v>
      </c>
      <c r="G112" s="102">
        <f t="shared" si="700"/>
        <v>2533</v>
      </c>
      <c r="H112" s="102">
        <f t="shared" si="700"/>
        <v>2450</v>
      </c>
      <c r="I112" s="102">
        <f t="shared" si="700"/>
        <v>2270</v>
      </c>
      <c r="J112" s="102">
        <f t="shared" si="700"/>
        <v>1950</v>
      </c>
      <c r="K112" s="102">
        <f t="shared" si="700"/>
        <v>5950</v>
      </c>
      <c r="L112" s="102">
        <f t="shared" si="700"/>
        <v>2252</v>
      </c>
      <c r="M112" s="102">
        <f t="shared" si="700"/>
        <v>5300</v>
      </c>
      <c r="N112" s="102">
        <f t="shared" si="700"/>
        <v>4640</v>
      </c>
      <c r="O112" s="102">
        <f t="shared" si="700"/>
        <v>3460</v>
      </c>
      <c r="P112" s="102">
        <f t="shared" si="700"/>
        <v>2780</v>
      </c>
      <c r="Q112" s="102">
        <f t="shared" si="700"/>
        <v>3728</v>
      </c>
      <c r="R112" s="102">
        <f t="shared" si="700"/>
        <v>2520</v>
      </c>
      <c r="S112" s="102">
        <f t="shared" si="700"/>
        <v>1580</v>
      </c>
      <c r="T112" s="102">
        <f t="shared" si="700"/>
        <v>2350</v>
      </c>
      <c r="U112" s="102">
        <f t="shared" si="700"/>
        <v>2950</v>
      </c>
      <c r="V112" s="102">
        <f t="shared" si="700"/>
        <v>4200</v>
      </c>
      <c r="W112" s="102">
        <f t="shared" si="700"/>
        <v>1400</v>
      </c>
      <c r="X112" s="102">
        <f t="shared" si="700"/>
        <v>6090</v>
      </c>
      <c r="Y112" s="102">
        <f t="shared" si="700"/>
        <v>2000</v>
      </c>
      <c r="Z112" s="102">
        <f t="shared" si="700"/>
        <v>1305</v>
      </c>
      <c r="AA112" s="102">
        <f t="shared" si="700"/>
        <v>1155</v>
      </c>
      <c r="AB112" s="102">
        <f t="shared" si="700"/>
        <v>6400</v>
      </c>
      <c r="AC112" s="102">
        <f t="shared" si="700"/>
        <v>1500</v>
      </c>
      <c r="AD112" s="102">
        <f t="shared" si="700"/>
        <v>4400</v>
      </c>
      <c r="AE112" s="102">
        <f t="shared" si="700"/>
        <v>9850</v>
      </c>
      <c r="AF112" s="102">
        <f t="shared" si="700"/>
        <v>2300</v>
      </c>
      <c r="AG112" s="102">
        <f t="shared" si="700"/>
        <v>3300</v>
      </c>
      <c r="AH112" s="102">
        <f t="shared" si="700"/>
        <v>7600</v>
      </c>
      <c r="AI112" s="102">
        <f t="shared" si="700"/>
        <v>5800</v>
      </c>
      <c r="AJ112" s="102">
        <f t="shared" si="700"/>
        <v>3760</v>
      </c>
      <c r="AK112" s="102">
        <f t="shared" si="700"/>
        <v>2400</v>
      </c>
      <c r="AL112" s="102">
        <f t="shared" si="700"/>
        <v>2310</v>
      </c>
      <c r="AM112" s="102">
        <f t="shared" si="700"/>
        <v>1380</v>
      </c>
      <c r="AN112" s="102">
        <f t="shared" si="700"/>
        <v>2110</v>
      </c>
      <c r="AO112" s="102">
        <f t="shared" si="700"/>
        <v>2760</v>
      </c>
      <c r="AP112" s="102">
        <f t="shared" si="700"/>
        <v>1951</v>
      </c>
      <c r="AQ112" s="102">
        <f t="shared" si="700"/>
        <v>1864</v>
      </c>
      <c r="AR112" s="102">
        <f t="shared" si="700"/>
        <v>10250</v>
      </c>
      <c r="AS112" s="102">
        <f t="shared" si="700"/>
        <v>2200</v>
      </c>
      <c r="AT112" s="102">
        <f t="shared" si="700"/>
        <v>3080</v>
      </c>
      <c r="AU112" s="102">
        <f t="shared" si="700"/>
        <v>2620</v>
      </c>
      <c r="AV112" s="102">
        <f t="shared" si="700"/>
        <v>2010</v>
      </c>
      <c r="AW112" s="102">
        <f t="shared" si="700"/>
        <v>6800</v>
      </c>
      <c r="AX112" s="102">
        <f t="shared" si="700"/>
        <v>4300</v>
      </c>
      <c r="AY112" s="102">
        <f t="shared" si="700"/>
        <v>4000</v>
      </c>
      <c r="AZ112" s="102">
        <f t="shared" si="700"/>
        <v>4670</v>
      </c>
      <c r="BA112" s="102">
        <f t="shared" si="700"/>
        <v>4590</v>
      </c>
      <c r="BB112" s="102">
        <f t="shared" si="700"/>
        <v>2710</v>
      </c>
      <c r="BC112" s="102">
        <f t="shared" si="700"/>
        <v>2300</v>
      </c>
      <c r="BD112" s="102">
        <f t="shared" si="700"/>
        <v>11270</v>
      </c>
      <c r="BE112" s="102">
        <f t="shared" si="700"/>
        <v>1267</v>
      </c>
      <c r="BF112" s="102">
        <f t="shared" si="700"/>
        <v>6120</v>
      </c>
      <c r="BG112" s="102">
        <f t="shared" si="700"/>
        <v>2800</v>
      </c>
      <c r="BH112" s="102">
        <f t="shared" si="700"/>
        <v>1880</v>
      </c>
      <c r="BI112" s="102">
        <f t="shared" ref="BI112:BK112" si="701">BI9*(BI28/$C$111)</f>
        <v>2020</v>
      </c>
      <c r="BJ112" s="102">
        <f t="shared" si="701"/>
        <v>2200</v>
      </c>
      <c r="BK112" s="102">
        <f t="shared" si="701"/>
        <v>1900</v>
      </c>
      <c r="BL112" s="102">
        <f t="shared" ref="BL112:BM112" si="702">BL9*(BL28/$C$111)</f>
        <v>5250</v>
      </c>
      <c r="BM112" s="102">
        <f t="shared" si="702"/>
        <v>3900</v>
      </c>
      <c r="BN112" s="102">
        <f t="shared" ref="BN112:BQ112" si="703">BN9*(BN28/$C$111)</f>
        <v>3180</v>
      </c>
      <c r="BO112" s="102">
        <f t="shared" si="703"/>
        <v>2600</v>
      </c>
      <c r="BP112" s="102">
        <f t="shared" si="703"/>
        <v>4350</v>
      </c>
      <c r="BQ112" s="102">
        <f t="shared" si="703"/>
        <v>12000</v>
      </c>
      <c r="BR112" s="102">
        <f t="shared" ref="BR112:BT112" si="704">BR9*(BR28/$C$111)</f>
        <v>8666</v>
      </c>
      <c r="BS112" s="102">
        <f t="shared" si="704"/>
        <v>3650</v>
      </c>
      <c r="BT112" s="102">
        <f t="shared" si="704"/>
        <v>1934</v>
      </c>
      <c r="BU112" s="102">
        <f t="shared" ref="BU112:BZ112" si="705">BU9*(BU28/$C$111)</f>
        <v>7210</v>
      </c>
      <c r="BV112" s="102">
        <f t="shared" si="705"/>
        <v>2750</v>
      </c>
      <c r="BW112" s="102">
        <f t="shared" si="705"/>
        <v>2200</v>
      </c>
      <c r="BX112" s="102">
        <f t="shared" si="705"/>
        <v>1750</v>
      </c>
      <c r="BY112" s="102">
        <f t="shared" si="705"/>
        <v>3600</v>
      </c>
      <c r="BZ112" s="102">
        <f t="shared" si="705"/>
        <v>3350</v>
      </c>
      <c r="CA112" s="102">
        <f t="shared" ref="CA112" si="706">CA9*(CA28/$C$111)</f>
        <v>1309.5108695652173</v>
      </c>
      <c r="CB112" s="102">
        <f t="shared" si="700"/>
        <v>5570</v>
      </c>
      <c r="CC112" s="102">
        <f t="shared" ref="CC112:CU112" si="707">CC9*(CC28/$C$111)</f>
        <v>5400</v>
      </c>
      <c r="CD112" s="102">
        <f t="shared" si="707"/>
        <v>2100</v>
      </c>
      <c r="CE112" s="102">
        <f t="shared" si="707"/>
        <v>4900</v>
      </c>
      <c r="CF112" s="102">
        <f t="shared" si="707"/>
        <v>2220</v>
      </c>
      <c r="CG112" s="102">
        <f t="shared" si="707"/>
        <v>7550</v>
      </c>
      <c r="CH112" s="102">
        <f t="shared" si="707"/>
        <v>2870</v>
      </c>
      <c r="CI112" s="102">
        <f t="shared" si="707"/>
        <v>2005</v>
      </c>
      <c r="CJ112" s="102">
        <f t="shared" si="707"/>
        <v>7327</v>
      </c>
      <c r="CK112" s="102">
        <f t="shared" si="707"/>
        <v>2770</v>
      </c>
      <c r="CL112" s="102">
        <f t="shared" ref="CL112:CN112" si="708">CL9*(CL28/$C$111)</f>
        <v>2350</v>
      </c>
      <c r="CM112" s="102">
        <f t="shared" si="708"/>
        <v>1300</v>
      </c>
      <c r="CN112" s="102">
        <f t="shared" si="708"/>
        <v>13000</v>
      </c>
      <c r="CO112" s="102">
        <f t="shared" ref="CO112:CP112" si="709">CO9*(CO28/$C$111)</f>
        <v>2200</v>
      </c>
      <c r="CP112" s="102">
        <f t="shared" si="709"/>
        <v>5900</v>
      </c>
      <c r="CQ112" s="102">
        <f t="shared" ref="CQ112" si="710">CQ9*(CQ28/$C$111)</f>
        <v>1508.4239130434783</v>
      </c>
      <c r="CR112" s="102">
        <f t="shared" si="707"/>
        <v>5353</v>
      </c>
      <c r="CS112" s="102">
        <f t="shared" si="707"/>
        <v>9900</v>
      </c>
      <c r="CT112" s="102">
        <f t="shared" ref="CT112" si="711">CT9*(CT28/$C$111)</f>
        <v>2479</v>
      </c>
      <c r="CU112" s="102">
        <f t="shared" si="707"/>
        <v>9800</v>
      </c>
      <c r="CV112" s="102">
        <f t="shared" ref="CV112" si="712">CV9*(CV28/$C$111)</f>
        <v>2880</v>
      </c>
      <c r="CY112" s="100"/>
      <c r="CZ112" s="101"/>
      <c r="DA112" s="101"/>
      <c r="DB112" s="101"/>
      <c r="DC112" s="101"/>
      <c r="DD112" s="101"/>
      <c r="DE112" s="101"/>
      <c r="DF112" s="101"/>
    </row>
    <row r="113" spans="3:110" s="102" customFormat="1">
      <c r="C113" s="293" t="s">
        <v>215</v>
      </c>
      <c r="D113" s="102">
        <f>D48/365*D28</f>
        <v>20931.134246575341</v>
      </c>
      <c r="E113" s="102">
        <f t="shared" ref="E113:CB113" si="713">E48/365*E28</f>
        <v>9102.2027397260263</v>
      </c>
      <c r="F113" s="102">
        <f t="shared" si="713"/>
        <v>8737.7315068493153</v>
      </c>
      <c r="G113" s="102">
        <f t="shared" si="713"/>
        <v>7677.5890410958909</v>
      </c>
      <c r="H113" s="102">
        <f t="shared" si="713"/>
        <v>8149.9397260273963</v>
      </c>
      <c r="I113" s="102">
        <f t="shared" si="713"/>
        <v>5758.9479452054793</v>
      </c>
      <c r="J113" s="102">
        <f t="shared" si="713"/>
        <v>4094.3780821917808</v>
      </c>
      <c r="K113" s="102">
        <f t="shared" si="713"/>
        <v>17302.049315068492</v>
      </c>
      <c r="L113" s="102">
        <f t="shared" si="713"/>
        <v>7344.3726027397261</v>
      </c>
      <c r="M113" s="102">
        <f t="shared" si="713"/>
        <v>12415.210958904108</v>
      </c>
      <c r="N113" s="102">
        <f t="shared" si="713"/>
        <v>11206.860273972603</v>
      </c>
      <c r="O113" s="102">
        <f t="shared" si="713"/>
        <v>9094.1369863013697</v>
      </c>
      <c r="P113" s="102">
        <f t="shared" si="713"/>
        <v>6425.3808219178081</v>
      </c>
      <c r="Q113" s="102">
        <f t="shared" si="713"/>
        <v>16006.991780821916</v>
      </c>
      <c r="R113" s="102">
        <f t="shared" si="713"/>
        <v>6425.8849315068492</v>
      </c>
      <c r="S113" s="102">
        <f t="shared" si="713"/>
        <v>4769.8849315068492</v>
      </c>
      <c r="T113" s="102">
        <f t="shared" si="713"/>
        <v>5409.0958904109584</v>
      </c>
      <c r="U113" s="102">
        <f t="shared" si="713"/>
        <v>13713.293150684931</v>
      </c>
      <c r="V113" s="102">
        <f t="shared" si="713"/>
        <v>9119.3424657534251</v>
      </c>
      <c r="W113" s="102">
        <f t="shared" si="713"/>
        <v>3138.5863013698631</v>
      </c>
      <c r="X113" s="102">
        <f t="shared" si="713"/>
        <v>11563.769863013698</v>
      </c>
      <c r="Y113" s="102">
        <f t="shared" si="713"/>
        <v>2902.6630136986305</v>
      </c>
      <c r="Z113" s="102">
        <f t="shared" si="713"/>
        <v>3659.3315068493152</v>
      </c>
      <c r="AA113" s="102">
        <f t="shared" si="713"/>
        <v>4096.3945205479449</v>
      </c>
      <c r="AB113" s="102">
        <f t="shared" si="713"/>
        <v>15125.304109589042</v>
      </c>
      <c r="AC113" s="102">
        <f t="shared" si="713"/>
        <v>4358.5315068493155</v>
      </c>
      <c r="AD113" s="102">
        <f t="shared" si="713"/>
        <v>9581.1068493150688</v>
      </c>
      <c r="AE113" s="102">
        <f t="shared" si="713"/>
        <v>28879.934246575343</v>
      </c>
      <c r="AF113" s="102">
        <f t="shared" si="713"/>
        <v>8265.8849315068492</v>
      </c>
      <c r="AG113" s="102">
        <f t="shared" si="713"/>
        <v>7346.8931506849312</v>
      </c>
      <c r="AH113" s="102">
        <f t="shared" si="713"/>
        <v>25569.446575342467</v>
      </c>
      <c r="AI113" s="102">
        <f t="shared" si="713"/>
        <v>12817.994520547945</v>
      </c>
      <c r="AJ113" s="102">
        <f t="shared" si="713"/>
        <v>7314.1260273972593</v>
      </c>
      <c r="AK113" s="102">
        <f t="shared" si="713"/>
        <v>6325.5671232876712</v>
      </c>
      <c r="AL113" s="102">
        <f t="shared" si="713"/>
        <v>5531.0904109589046</v>
      </c>
      <c r="AM113" s="102">
        <f t="shared" si="713"/>
        <v>2566.4219178082194</v>
      </c>
      <c r="AN113" s="102">
        <f t="shared" si="713"/>
        <v>4769.3808219178081</v>
      </c>
      <c r="AO113" s="102">
        <f t="shared" si="713"/>
        <v>6886.1369863013706</v>
      </c>
      <c r="AP113" s="102">
        <f t="shared" si="713"/>
        <v>4080.2630136986299</v>
      </c>
      <c r="AQ113" s="102">
        <f t="shared" si="713"/>
        <v>3025.1616438356168</v>
      </c>
      <c r="AR113" s="102">
        <f t="shared" si="713"/>
        <v>18260.865753424659</v>
      </c>
      <c r="AS113" s="102">
        <f t="shared" si="713"/>
        <v>8065.7534246575342</v>
      </c>
      <c r="AT113" s="102">
        <f t="shared" si="713"/>
        <v>10063.539726027399</v>
      </c>
      <c r="AU113" s="102">
        <f t="shared" si="713"/>
        <v>8674.7178082191767</v>
      </c>
      <c r="AV113" s="102">
        <f t="shared" si="713"/>
        <v>4577.8191780821917</v>
      </c>
      <c r="AW113" s="102">
        <f t="shared" si="713"/>
        <v>27954.389041095888</v>
      </c>
      <c r="AX113" s="102">
        <f t="shared" si="713"/>
        <v>12794.301369863013</v>
      </c>
      <c r="AY113" s="102">
        <f t="shared" si="713"/>
        <v>14732.098630136985</v>
      </c>
      <c r="AZ113" s="102">
        <f t="shared" si="713"/>
        <v>10682.586301369864</v>
      </c>
      <c r="BA113" s="102">
        <f t="shared" si="713"/>
        <v>16260.054794520549</v>
      </c>
      <c r="BB113" s="102">
        <f t="shared" si="713"/>
        <v>12178.783561643837</v>
      </c>
      <c r="BC113" s="102">
        <f t="shared" si="713"/>
        <v>7228.9315068493152</v>
      </c>
      <c r="BD113" s="102">
        <f t="shared" si="713"/>
        <v>31714.038356164383</v>
      </c>
      <c r="BE113" s="102">
        <f t="shared" si="713"/>
        <v>7291.9452054794529</v>
      </c>
      <c r="BF113" s="102">
        <f t="shared" si="713"/>
        <v>24963.506849315068</v>
      </c>
      <c r="BG113" s="102">
        <f t="shared" si="713"/>
        <v>11481.095890410959</v>
      </c>
      <c r="BH113" s="102">
        <f t="shared" si="713"/>
        <v>5661.1506849315065</v>
      </c>
      <c r="BI113" s="102">
        <f t="shared" ref="BI113:BK113" si="714">BI48/365*BI28</f>
        <v>6779.7698630136993</v>
      </c>
      <c r="BJ113" s="102">
        <f t="shared" si="714"/>
        <v>6878.0712328767122</v>
      </c>
      <c r="BK113" s="102">
        <f t="shared" si="714"/>
        <v>10581.260273972603</v>
      </c>
      <c r="BL113" s="102">
        <f t="shared" ref="BL113:BM113" si="715">BL48/365*BL28</f>
        <v>18566.356164383564</v>
      </c>
      <c r="BM113" s="102">
        <f t="shared" si="715"/>
        <v>7596.9315068493152</v>
      </c>
      <c r="BN113" s="102">
        <f t="shared" ref="BN113:BQ113" si="716">BN48/365*BN28</f>
        <v>9799.8904109589039</v>
      </c>
      <c r="BO113" s="102">
        <f t="shared" si="716"/>
        <v>3490.4547945205481</v>
      </c>
      <c r="BP113" s="102">
        <f t="shared" si="716"/>
        <v>13617.008219178084</v>
      </c>
      <c r="BQ113" s="102">
        <f t="shared" si="716"/>
        <v>26853.413698630138</v>
      </c>
      <c r="BR113" s="102">
        <f t="shared" ref="BR113:BT113" si="717">BR48/365*BR28</f>
        <v>20777.38082191781</v>
      </c>
      <c r="BS113" s="102">
        <f t="shared" si="717"/>
        <v>9770.652054794522</v>
      </c>
      <c r="BT113" s="102">
        <f t="shared" si="717"/>
        <v>5095.0356164383566</v>
      </c>
      <c r="BU113" s="102">
        <f t="shared" ref="BU113:BZ113" si="718">BU48/365*BU28</f>
        <v>19146.082191780821</v>
      </c>
      <c r="BV113" s="102">
        <f t="shared" si="718"/>
        <v>10361.972602739726</v>
      </c>
      <c r="BW113" s="102">
        <f t="shared" si="718"/>
        <v>6036.2082191780828</v>
      </c>
      <c r="BX113" s="102">
        <f t="shared" si="718"/>
        <v>6314.4767123287675</v>
      </c>
      <c r="BY113" s="102">
        <f t="shared" si="718"/>
        <v>10502.115068493151</v>
      </c>
      <c r="BZ113" s="102">
        <f t="shared" si="718"/>
        <v>13345.797260273972</v>
      </c>
      <c r="CA113" s="102">
        <f t="shared" ref="CA113" si="719">CA48/365*CA28</f>
        <v>2557.9890410958901</v>
      </c>
      <c r="CB113" s="102">
        <f t="shared" si="713"/>
        <v>22091.594520547947</v>
      </c>
      <c r="CC113" s="102">
        <f t="shared" ref="CC113:CU113" si="720">CC48/365*CC28</f>
        <v>21722.586301369862</v>
      </c>
      <c r="CD113" s="102">
        <f t="shared" si="720"/>
        <v>6792.3726027397261</v>
      </c>
      <c r="CE113" s="102">
        <f t="shared" si="720"/>
        <v>10136.635616438356</v>
      </c>
      <c r="CF113" s="102">
        <f t="shared" si="720"/>
        <v>4473.9726027397264</v>
      </c>
      <c r="CG113" s="102">
        <f t="shared" si="720"/>
        <v>20005.589041095889</v>
      </c>
      <c r="CH113" s="102">
        <f t="shared" si="720"/>
        <v>11533.523287671233</v>
      </c>
      <c r="CI113" s="102">
        <f t="shared" si="720"/>
        <v>8899.5506849315061</v>
      </c>
      <c r="CJ113" s="102">
        <f t="shared" si="720"/>
        <v>38505.402739726022</v>
      </c>
      <c r="CK113" s="102">
        <f t="shared" si="720"/>
        <v>12117.282191780821</v>
      </c>
      <c r="CL113" s="102">
        <f t="shared" ref="CL113:CN113" si="721">CL48/365*CL28</f>
        <v>8642.9589041095896</v>
      </c>
      <c r="CM113" s="102">
        <f t="shared" si="721"/>
        <v>6692.5589041095891</v>
      </c>
      <c r="CN113" s="102">
        <f t="shared" si="721"/>
        <v>61126.312328767119</v>
      </c>
      <c r="CO113" s="102">
        <f t="shared" ref="CO113:CP113" si="722">CO48/365*CO28</f>
        <v>12527.123287671233</v>
      </c>
      <c r="CP113" s="102">
        <f t="shared" si="722"/>
        <v>36334.706849315065</v>
      </c>
      <c r="CQ113" s="102">
        <f t="shared" ref="CQ113" si="723">CQ48/365*CQ28</f>
        <v>4085.495890410959</v>
      </c>
      <c r="CR113" s="102">
        <f t="shared" si="720"/>
        <v>10105.884931506849</v>
      </c>
      <c r="CS113" s="102">
        <f t="shared" si="720"/>
        <v>15673.775342465753</v>
      </c>
      <c r="CT113" s="102">
        <f t="shared" ref="CT113" si="724">CT48/365*CT28</f>
        <v>4303.5835616438362</v>
      </c>
      <c r="CU113" s="102">
        <f t="shared" si="720"/>
        <v>20848.460273972603</v>
      </c>
      <c r="CV113" s="102">
        <f t="shared" ref="CV113" si="725">CV48/365*CV28</f>
        <v>5965.1287671232867</v>
      </c>
      <c r="CY113" s="100"/>
      <c r="CZ113" s="101"/>
      <c r="DA113" s="101"/>
      <c r="DB113" s="101"/>
      <c r="DC113" s="101"/>
      <c r="DD113" s="101"/>
      <c r="DE113" s="101"/>
      <c r="DF113" s="101"/>
    </row>
    <row r="114" spans="3:110" s="102" customFormat="1">
      <c r="C114" s="293" t="s">
        <v>216</v>
      </c>
      <c r="D114" s="102">
        <f>D40+D35-D113</f>
        <v>134406.86575342464</v>
      </c>
      <c r="E114" s="102">
        <f t="shared" ref="E114:CB114" si="726">E40+E35-E113</f>
        <v>102980.79726027398</v>
      </c>
      <c r="F114" s="102">
        <f t="shared" si="726"/>
        <v>74969.268493150681</v>
      </c>
      <c r="G114" s="102">
        <f t="shared" si="726"/>
        <v>50951.410958904111</v>
      </c>
      <c r="H114" s="102">
        <f t="shared" si="726"/>
        <v>77085.060273972602</v>
      </c>
      <c r="I114" s="102">
        <f t="shared" si="726"/>
        <v>55377.05205479452</v>
      </c>
      <c r="J114" s="102">
        <f t="shared" si="726"/>
        <v>37210.621917808217</v>
      </c>
      <c r="K114" s="102">
        <f t="shared" si="726"/>
        <v>95124.950684931508</v>
      </c>
      <c r="L114" s="102">
        <f t="shared" si="726"/>
        <v>67435.627397260279</v>
      </c>
      <c r="M114" s="102">
        <f t="shared" si="726"/>
        <v>130830.78904109589</v>
      </c>
      <c r="N114" s="102">
        <f t="shared" si="726"/>
        <v>96024.139726027395</v>
      </c>
      <c r="O114" s="102">
        <f t="shared" si="726"/>
        <v>72527.863013698632</v>
      </c>
      <c r="P114" s="102">
        <f t="shared" si="726"/>
        <v>59309.61917808219</v>
      </c>
      <c r="Q114" s="102">
        <f t="shared" si="726"/>
        <v>92932.008219178082</v>
      </c>
      <c r="R114" s="102">
        <f t="shared" si="726"/>
        <v>53635.115068493149</v>
      </c>
      <c r="S114" s="102">
        <f t="shared" si="726"/>
        <v>24608.115068493149</v>
      </c>
      <c r="T114" s="102">
        <f t="shared" si="726"/>
        <v>48390.904109589042</v>
      </c>
      <c r="U114" s="102">
        <f t="shared" si="726"/>
        <v>85058.706849315073</v>
      </c>
      <c r="V114" s="102">
        <f t="shared" si="726"/>
        <v>37313.657534246573</v>
      </c>
      <c r="W114" s="102">
        <f t="shared" si="726"/>
        <v>22750.413698630138</v>
      </c>
      <c r="X114" s="102">
        <f t="shared" si="726"/>
        <v>111473.2301369863</v>
      </c>
      <c r="Y114" s="102">
        <f t="shared" si="726"/>
        <v>51721.336986301372</v>
      </c>
      <c r="Z114" s="102">
        <f t="shared" si="726"/>
        <v>33166.668493150682</v>
      </c>
      <c r="AA114" s="102">
        <f t="shared" si="726"/>
        <v>23236.605479452053</v>
      </c>
      <c r="AB114" s="102">
        <f t="shared" si="726"/>
        <v>141350.69589041095</v>
      </c>
      <c r="AC114" s="102">
        <f t="shared" si="726"/>
        <v>30483.468493150685</v>
      </c>
      <c r="AD114" s="102">
        <f t="shared" si="726"/>
        <v>65231.893150684933</v>
      </c>
      <c r="AE114" s="102">
        <f t="shared" si="726"/>
        <v>178157.06575342466</v>
      </c>
      <c r="AF114" s="102">
        <f t="shared" si="726"/>
        <v>54113.115068493149</v>
      </c>
      <c r="AG114" s="102">
        <f t="shared" si="726"/>
        <v>37689.106849315067</v>
      </c>
      <c r="AH114" s="102">
        <f t="shared" si="726"/>
        <v>146901.55342465753</v>
      </c>
      <c r="AI114" s="102">
        <f t="shared" si="726"/>
        <v>113483.00547945205</v>
      </c>
      <c r="AJ114" s="102">
        <f t="shared" si="726"/>
        <v>57685.873972602742</v>
      </c>
      <c r="AK114" s="102">
        <f t="shared" si="726"/>
        <v>45903.43287671233</v>
      </c>
      <c r="AL114" s="102">
        <f t="shared" si="726"/>
        <v>46867.909589041097</v>
      </c>
      <c r="AM114" s="102">
        <f t="shared" si="726"/>
        <v>18126.57808219178</v>
      </c>
      <c r="AN114" s="102">
        <f t="shared" si="726"/>
        <v>40114.61917808219</v>
      </c>
      <c r="AO114" s="102">
        <f t="shared" si="726"/>
        <v>46851.863013698632</v>
      </c>
      <c r="AP114" s="102">
        <f t="shared" si="726"/>
        <v>31034.73698630137</v>
      </c>
      <c r="AQ114" s="102">
        <f t="shared" si="726"/>
        <v>35913.838356164386</v>
      </c>
      <c r="AR114" s="102">
        <f t="shared" si="726"/>
        <v>127725.13424657534</v>
      </c>
      <c r="AS114" s="102">
        <f t="shared" si="726"/>
        <v>42648.246575342462</v>
      </c>
      <c r="AT114" s="102">
        <f t="shared" si="726"/>
        <v>75053.460273972596</v>
      </c>
      <c r="AU114" s="102">
        <f t="shared" si="726"/>
        <v>61154.282191780825</v>
      </c>
      <c r="AV114" s="102">
        <f t="shared" si="726"/>
        <v>40516.180821917806</v>
      </c>
      <c r="AW114" s="102">
        <f t="shared" si="726"/>
        <v>157625.61095890412</v>
      </c>
      <c r="AX114" s="102">
        <f t="shared" si="726"/>
        <v>62552.698630136991</v>
      </c>
      <c r="AY114" s="102">
        <f t="shared" si="726"/>
        <v>99844.901369863015</v>
      </c>
      <c r="AZ114" s="102">
        <f t="shared" si="726"/>
        <v>105427.41369863013</v>
      </c>
      <c r="BA114" s="102">
        <f t="shared" si="726"/>
        <v>21353.945205479453</v>
      </c>
      <c r="BB114" s="102">
        <f t="shared" si="726"/>
        <v>78463.216438356161</v>
      </c>
      <c r="BC114" s="102">
        <f t="shared" si="726"/>
        <v>61669.068493150684</v>
      </c>
      <c r="BD114" s="102">
        <f t="shared" si="726"/>
        <v>196424.96164383562</v>
      </c>
      <c r="BE114" s="102">
        <f t="shared" si="726"/>
        <v>40546.054794520547</v>
      </c>
      <c r="BF114" s="102">
        <f t="shared" si="726"/>
        <v>195465.49315068492</v>
      </c>
      <c r="BG114" s="102">
        <f t="shared" si="726"/>
        <v>92263.904109589042</v>
      </c>
      <c r="BH114" s="102">
        <f t="shared" si="726"/>
        <v>51479.849315068495</v>
      </c>
      <c r="BI114" s="102">
        <f t="shared" ref="BI114:BK114" si="727">BI40+BI35-BI113</f>
        <v>87738.230136986298</v>
      </c>
      <c r="BJ114" s="102">
        <f t="shared" si="727"/>
        <v>73954.928767123289</v>
      </c>
      <c r="BK114" s="102">
        <f t="shared" si="727"/>
        <v>59439.739726027401</v>
      </c>
      <c r="BL114" s="102">
        <f t="shared" ref="BL114:BM114" si="728">BL40+BL35-BL113</f>
        <v>130300.64383561644</v>
      </c>
      <c r="BM114" s="102">
        <f t="shared" si="728"/>
        <v>97910.068493150684</v>
      </c>
      <c r="BN114" s="102">
        <f t="shared" ref="BN114:BQ114" si="729">BN40+BN35-BN113</f>
        <v>68780.109589041094</v>
      </c>
      <c r="BO114" s="102">
        <f t="shared" si="729"/>
        <v>64057.545205479451</v>
      </c>
      <c r="BP114" s="102">
        <f t="shared" si="729"/>
        <v>-123389.00821917808</v>
      </c>
      <c r="BQ114" s="102">
        <f t="shared" si="729"/>
        <v>336464.58630136988</v>
      </c>
      <c r="BR114" s="102">
        <f t="shared" ref="BR114:BT114" si="730">BR40+BR35-BR113</f>
        <v>131515.61917808218</v>
      </c>
      <c r="BS114" s="102">
        <f t="shared" si="730"/>
        <v>103107.34794520547</v>
      </c>
      <c r="BT114" s="102">
        <f t="shared" si="730"/>
        <v>53673.964383561644</v>
      </c>
      <c r="BU114" s="102">
        <f t="shared" ref="BU114:BZ114" si="731">BU40+BU35-BU113</f>
        <v>206757.91780821918</v>
      </c>
      <c r="BV114" s="102">
        <f t="shared" si="731"/>
        <v>77551.027397260274</v>
      </c>
      <c r="BW114" s="102">
        <f t="shared" si="731"/>
        <v>-163.2082191780828</v>
      </c>
      <c r="BX114" s="102">
        <f t="shared" si="731"/>
        <v>41620.523287671233</v>
      </c>
      <c r="BY114" s="102">
        <f t="shared" si="731"/>
        <v>83363.884931506851</v>
      </c>
      <c r="BZ114" s="102">
        <f t="shared" si="731"/>
        <v>64017.202739726024</v>
      </c>
      <c r="CA114" s="102">
        <f t="shared" ref="CA114" si="732">CA40+CA35-CA113</f>
        <v>81217.010958904109</v>
      </c>
      <c r="CB114" s="102">
        <f t="shared" si="726"/>
        <v>179110.40547945205</v>
      </c>
      <c r="CC114" s="102">
        <f t="shared" ref="CC114:CU114" si="733">CC40+CC35-CC113</f>
        <v>131427.41369863015</v>
      </c>
      <c r="CD114" s="102">
        <f t="shared" si="733"/>
        <v>60670.627397260272</v>
      </c>
      <c r="CE114" s="102">
        <f t="shared" si="733"/>
        <v>105133.36438356164</v>
      </c>
      <c r="CF114" s="102">
        <f t="shared" si="733"/>
        <v>47291.027397260274</v>
      </c>
      <c r="CG114" s="102">
        <f t="shared" si="733"/>
        <v>128023.4109589041</v>
      </c>
      <c r="CH114" s="102">
        <f t="shared" si="733"/>
        <v>96017.47671232876</v>
      </c>
      <c r="CI114" s="102">
        <f t="shared" si="733"/>
        <v>56439.449315068494</v>
      </c>
      <c r="CJ114" s="102">
        <f t="shared" si="733"/>
        <v>192634.59726027399</v>
      </c>
      <c r="CK114" s="102">
        <f t="shared" si="733"/>
        <v>89402.717808219182</v>
      </c>
      <c r="CL114" s="102">
        <f t="shared" ref="CL114:CN114" si="734">CL40+CL35-CL113</f>
        <v>90866.04109589041</v>
      </c>
      <c r="CM114" s="102">
        <f t="shared" si="734"/>
        <v>39608.441095890412</v>
      </c>
      <c r="CN114" s="102">
        <f t="shared" si="734"/>
        <v>404947.68767123285</v>
      </c>
      <c r="CO114" s="102">
        <f t="shared" ref="CO114:CP114" si="735">CO40+CO35-CO113</f>
        <v>69241.876712328769</v>
      </c>
      <c r="CP114" s="102">
        <f t="shared" si="735"/>
        <v>181566.29315068494</v>
      </c>
      <c r="CQ114" s="102">
        <f t="shared" ref="CQ114" si="736">CQ40+CQ35-CQ113</f>
        <v>92874.504109589034</v>
      </c>
      <c r="CR114" s="102">
        <f t="shared" si="733"/>
        <v>105957.11506849315</v>
      </c>
      <c r="CS114" s="102">
        <f t="shared" si="733"/>
        <v>157054.22465753424</v>
      </c>
      <c r="CT114" s="102">
        <f t="shared" ref="CT114" si="737">CT40+CT35-CT113</f>
        <v>53913.416438356166</v>
      </c>
      <c r="CU114" s="102">
        <f t="shared" si="733"/>
        <v>206681.5397260274</v>
      </c>
      <c r="CV114" s="102">
        <f t="shared" ref="CV114" si="738">CV40+CV35-CV113</f>
        <v>61962.871232876714</v>
      </c>
      <c r="CY114" s="100"/>
      <c r="CZ114" s="101"/>
      <c r="DA114" s="101"/>
      <c r="DB114" s="101"/>
      <c r="DC114" s="101"/>
      <c r="DD114" s="101"/>
      <c r="DE114" s="101"/>
      <c r="DF114" s="101"/>
    </row>
    <row r="115" spans="3:110">
      <c r="C115" s="5" t="s">
        <v>217</v>
      </c>
      <c r="D115" s="296">
        <f>D114/(D112*1000)</f>
        <v>2.2627418477007517E-2</v>
      </c>
      <c r="E115" s="296">
        <f t="shared" ref="E115:CB115" si="739">E114/(E112*1000)</f>
        <v>2.3141752193319994E-2</v>
      </c>
      <c r="F115" s="296">
        <f t="shared" si="739"/>
        <v>2.037208382966051E-2</v>
      </c>
      <c r="G115" s="296">
        <f t="shared" si="739"/>
        <v>2.0115045779275212E-2</v>
      </c>
      <c r="H115" s="296">
        <f t="shared" si="739"/>
        <v>3.146328990774392E-2</v>
      </c>
      <c r="I115" s="296">
        <f t="shared" si="739"/>
        <v>2.4395177116649569E-2</v>
      </c>
      <c r="J115" s="296">
        <f t="shared" si="739"/>
        <v>1.9082370214260624E-2</v>
      </c>
      <c r="K115" s="296">
        <f t="shared" si="739"/>
        <v>1.5987386669736387E-2</v>
      </c>
      <c r="L115" s="296">
        <f t="shared" si="739"/>
        <v>2.9944772378890001E-2</v>
      </c>
      <c r="M115" s="296">
        <f t="shared" si="739"/>
        <v>2.468505453605583E-2</v>
      </c>
      <c r="N115" s="296">
        <f t="shared" si="739"/>
        <v>2.0694857699574871E-2</v>
      </c>
      <c r="O115" s="296">
        <f t="shared" si="739"/>
        <v>2.096181011956608E-2</v>
      </c>
      <c r="P115" s="296">
        <f t="shared" si="739"/>
        <v>2.1334395387799347E-2</v>
      </c>
      <c r="Q115" s="296">
        <f t="shared" si="739"/>
        <v>2.4928113792697982E-2</v>
      </c>
      <c r="R115" s="296">
        <f t="shared" si="739"/>
        <v>2.1283775820830613E-2</v>
      </c>
      <c r="S115" s="296">
        <f t="shared" si="739"/>
        <v>1.5574756372464018E-2</v>
      </c>
      <c r="T115" s="296">
        <f t="shared" si="739"/>
        <v>2.0591874089186828E-2</v>
      </c>
      <c r="U115" s="296">
        <f t="shared" si="739"/>
        <v>2.8833459948920365E-2</v>
      </c>
      <c r="V115" s="296">
        <f t="shared" si="739"/>
        <v>8.8842041748206126E-3</v>
      </c>
      <c r="W115" s="296">
        <f t="shared" si="739"/>
        <v>1.6250295499021527E-2</v>
      </c>
      <c r="X115" s="296">
        <f t="shared" si="739"/>
        <v>1.8304307083248983E-2</v>
      </c>
      <c r="Y115" s="296">
        <f t="shared" si="739"/>
        <v>2.5860668493150687E-2</v>
      </c>
      <c r="Z115" s="296">
        <f t="shared" si="739"/>
        <v>2.5415071642261058E-2</v>
      </c>
      <c r="AA115" s="296">
        <f t="shared" si="739"/>
        <v>2.011827314238273E-2</v>
      </c>
      <c r="AB115" s="296">
        <f t="shared" si="739"/>
        <v>2.2086046232876709E-2</v>
      </c>
      <c r="AC115" s="296">
        <f t="shared" si="739"/>
        <v>2.0322312328767123E-2</v>
      </c>
      <c r="AD115" s="296">
        <f t="shared" si="739"/>
        <v>1.4825430261519303E-2</v>
      </c>
      <c r="AE115" s="296">
        <f t="shared" si="739"/>
        <v>1.8087011751616717E-2</v>
      </c>
      <c r="AF115" s="296">
        <f t="shared" si="739"/>
        <v>2.3527441334127455E-2</v>
      </c>
      <c r="AG115" s="296">
        <f t="shared" si="739"/>
        <v>1.1420941469489415E-2</v>
      </c>
      <c r="AH115" s="296">
        <f t="shared" si="739"/>
        <v>1.9329151766402305E-2</v>
      </c>
      <c r="AI115" s="296">
        <f t="shared" si="739"/>
        <v>1.9566035427491732E-2</v>
      </c>
      <c r="AJ115" s="296">
        <f t="shared" si="739"/>
        <v>1.5341987758670942E-2</v>
      </c>
      <c r="AK115" s="296">
        <f t="shared" si="739"/>
        <v>1.9126430365296803E-2</v>
      </c>
      <c r="AL115" s="296">
        <f t="shared" si="739"/>
        <v>2.0289138350234243E-2</v>
      </c>
      <c r="AM115" s="296">
        <f t="shared" si="739"/>
        <v>1.3135201508834623E-2</v>
      </c>
      <c r="AN115" s="296">
        <f t="shared" si="739"/>
        <v>1.901166785691099E-2</v>
      </c>
      <c r="AO115" s="296">
        <f t="shared" si="739"/>
        <v>1.6975312686122693E-2</v>
      </c>
      <c r="AP115" s="296">
        <f t="shared" si="739"/>
        <v>1.5907092253357954E-2</v>
      </c>
      <c r="AQ115" s="296">
        <f t="shared" si="739"/>
        <v>1.926708066317832E-2</v>
      </c>
      <c r="AR115" s="296">
        <f t="shared" si="739"/>
        <v>1.2460988706982959E-2</v>
      </c>
      <c r="AS115" s="296">
        <f t="shared" si="739"/>
        <v>1.9385566625155663E-2</v>
      </c>
      <c r="AT115" s="296">
        <f t="shared" si="739"/>
        <v>2.4368006582458634E-2</v>
      </c>
      <c r="AU115" s="296">
        <f t="shared" si="739"/>
        <v>2.3341329080832376E-2</v>
      </c>
      <c r="AV115" s="296">
        <f t="shared" si="739"/>
        <v>2.0157303891501395E-2</v>
      </c>
      <c r="AW115" s="296">
        <f t="shared" si="739"/>
        <v>2.3180236905721192E-2</v>
      </c>
      <c r="AX115" s="296">
        <f t="shared" si="739"/>
        <v>1.4547139216310928E-2</v>
      </c>
      <c r="AY115" s="296">
        <f t="shared" si="739"/>
        <v>2.4961225342465754E-2</v>
      </c>
      <c r="AZ115" s="296">
        <f t="shared" si="739"/>
        <v>2.2575463318764481E-2</v>
      </c>
      <c r="BA115" s="296">
        <f t="shared" si="739"/>
        <v>4.652275643895306E-3</v>
      </c>
      <c r="BB115" s="296">
        <f t="shared" si="739"/>
        <v>2.8953216397917404E-2</v>
      </c>
      <c r="BC115" s="296">
        <f t="shared" si="739"/>
        <v>2.6812638475282907E-2</v>
      </c>
      <c r="BD115" s="296">
        <f t="shared" si="739"/>
        <v>1.7429011680908216E-2</v>
      </c>
      <c r="BE115" s="296">
        <f t="shared" si="739"/>
        <v>3.2001621779416373E-2</v>
      </c>
      <c r="BF115" s="296">
        <f t="shared" si="739"/>
        <v>3.1938806070373353E-2</v>
      </c>
      <c r="BG115" s="296">
        <f t="shared" si="739"/>
        <v>3.295139432485323E-2</v>
      </c>
      <c r="BH115" s="296">
        <f t="shared" si="739"/>
        <v>2.7382898571844946E-2</v>
      </c>
      <c r="BI115" s="296">
        <f t="shared" ref="BI115:BK115" si="740">BI114/(BI112*1000)</f>
        <v>4.3434767394547671E-2</v>
      </c>
      <c r="BJ115" s="296">
        <f t="shared" si="740"/>
        <v>3.3615876712328768E-2</v>
      </c>
      <c r="BK115" s="296">
        <f t="shared" si="740"/>
        <v>3.1284073540014425E-2</v>
      </c>
      <c r="BL115" s="296">
        <f t="shared" ref="BL115:BM115" si="741">BL114/(BL112*1000)</f>
        <v>2.4819170254403132E-2</v>
      </c>
      <c r="BM115" s="296">
        <f t="shared" si="741"/>
        <v>2.5105145767474534E-2</v>
      </c>
      <c r="BN115" s="296">
        <f t="shared" ref="BN115:BQ115" si="742">BN114/(BN112*1000)</f>
        <v>2.1628965279572671E-2</v>
      </c>
      <c r="BO115" s="296">
        <f t="shared" si="742"/>
        <v>2.4637517386722867E-2</v>
      </c>
      <c r="BP115" s="296">
        <f t="shared" si="742"/>
        <v>-2.8365289245788065E-2</v>
      </c>
      <c r="BQ115" s="296">
        <f t="shared" si="742"/>
        <v>2.8038715525114156E-2</v>
      </c>
      <c r="BR115" s="296">
        <f t="shared" ref="BR115:BT115" si="743">BR114/(BR112*1000)</f>
        <v>1.5176046524126723E-2</v>
      </c>
      <c r="BS115" s="296">
        <f t="shared" si="743"/>
        <v>2.8248588478138485E-2</v>
      </c>
      <c r="BT115" s="296">
        <f t="shared" si="743"/>
        <v>2.7752825431003953E-2</v>
      </c>
      <c r="BU115" s="296">
        <f t="shared" ref="BU115:BZ115" si="744">BU114/(BU112*1000)</f>
        <v>2.8676548933178805E-2</v>
      </c>
      <c r="BV115" s="296">
        <f t="shared" si="744"/>
        <v>2.8200373599003736E-2</v>
      </c>
      <c r="BW115" s="296">
        <f t="shared" si="744"/>
        <v>-7.418555417185582E-5</v>
      </c>
      <c r="BX115" s="296">
        <f t="shared" si="744"/>
        <v>2.3783156164383562E-2</v>
      </c>
      <c r="BY115" s="296">
        <f t="shared" si="744"/>
        <v>2.3156634703196347E-2</v>
      </c>
      <c r="BZ115" s="296">
        <f t="shared" si="744"/>
        <v>1.910961275812717E-2</v>
      </c>
      <c r="CA115" s="296">
        <f t="shared" ref="CA115" si="745">CA114/(CA112*1000)</f>
        <v>6.2020875768575873E-2</v>
      </c>
      <c r="CB115" s="296">
        <f t="shared" si="739"/>
        <v>3.2156266692899831E-2</v>
      </c>
      <c r="CC115" s="296">
        <f t="shared" ref="CC115:CU115" si="746">CC114/(CC112*1000)</f>
        <v>2.4338409944190769E-2</v>
      </c>
      <c r="CD115" s="296">
        <f t="shared" si="746"/>
        <v>2.8890774951076319E-2</v>
      </c>
      <c r="CE115" s="296">
        <f t="shared" si="746"/>
        <v>2.1455788649706455E-2</v>
      </c>
      <c r="CF115" s="296">
        <f t="shared" si="746"/>
        <v>2.1302264593360484E-2</v>
      </c>
      <c r="CG115" s="296">
        <f t="shared" si="746"/>
        <v>1.6956743173364781E-2</v>
      </c>
      <c r="CH115" s="296">
        <f t="shared" si="746"/>
        <v>3.3455566798720825E-2</v>
      </c>
      <c r="CI115" s="296">
        <f t="shared" si="746"/>
        <v>2.8149351279335908E-2</v>
      </c>
      <c r="CJ115" s="296">
        <f t="shared" si="746"/>
        <v>2.6291060087385559E-2</v>
      </c>
      <c r="CK115" s="296">
        <f t="shared" si="746"/>
        <v>3.2275349389248802E-2</v>
      </c>
      <c r="CL115" s="296">
        <f t="shared" ref="CL115:CN115" si="747">CL114/(CL112*1000)</f>
        <v>3.8666400466336348E-2</v>
      </c>
      <c r="CM115" s="296">
        <f t="shared" si="747"/>
        <v>3.0468031612223393E-2</v>
      </c>
      <c r="CN115" s="296">
        <f t="shared" si="747"/>
        <v>3.1149822128556375E-2</v>
      </c>
      <c r="CO115" s="296">
        <f t="shared" ref="CO115:CP115" si="748">CO114/(CO112*1000)</f>
        <v>3.1473580323785805E-2</v>
      </c>
      <c r="CP115" s="296">
        <f t="shared" si="748"/>
        <v>3.0773947991641515E-2</v>
      </c>
      <c r="CQ115" s="296">
        <f t="shared" ref="CQ115" si="749">CQ114/(CQ112*1000)</f>
        <v>6.1570559380884099E-2</v>
      </c>
      <c r="CR115" s="296">
        <f t="shared" si="746"/>
        <v>1.9793968815335915E-2</v>
      </c>
      <c r="CS115" s="296">
        <f t="shared" si="746"/>
        <v>1.5864063096720629E-2</v>
      </c>
      <c r="CT115" s="296">
        <f t="shared" ref="CT115" si="750">CT114/(CT112*1000)</f>
        <v>2.1748050196997243E-2</v>
      </c>
      <c r="CU115" s="296">
        <f t="shared" si="746"/>
        <v>2.1089953033268102E-2</v>
      </c>
      <c r="CV115" s="296">
        <f t="shared" ref="CV115" si="751">CV114/(CV112*1000)</f>
        <v>2.1514885844748859E-2</v>
      </c>
      <c r="CW115" s="296"/>
    </row>
    <row r="116" spans="3:110">
      <c r="C116" s="5" t="s">
        <v>218</v>
      </c>
      <c r="D116" s="296">
        <f>D115/$C$111*365</f>
        <v>4.4885911652759479E-2</v>
      </c>
      <c r="E116" s="296">
        <f t="shared" ref="E116:CB116" si="752">E115/$C$111*365</f>
        <v>4.590619320957498E-2</v>
      </c>
      <c r="F116" s="296">
        <f t="shared" si="752"/>
        <v>4.0412014118620034E-2</v>
      </c>
      <c r="G116" s="296">
        <f t="shared" si="752"/>
        <v>3.990212885562746E-2</v>
      </c>
      <c r="H116" s="296">
        <f t="shared" si="752"/>
        <v>6.2413591393078977E-2</v>
      </c>
      <c r="I116" s="296">
        <f t="shared" si="752"/>
        <v>4.8392606780310286E-2</v>
      </c>
      <c r="J116" s="296">
        <f t="shared" si="752"/>
        <v>3.785361482720178E-2</v>
      </c>
      <c r="K116" s="296">
        <f t="shared" si="752"/>
        <v>3.1714109426379249E-2</v>
      </c>
      <c r="L116" s="296">
        <f t="shared" si="752"/>
        <v>5.9401314773341575E-2</v>
      </c>
      <c r="M116" s="296">
        <f t="shared" si="752"/>
        <v>4.8967635356849885E-2</v>
      </c>
      <c r="N116" s="296">
        <f t="shared" si="752"/>
        <v>4.1052299241004502E-2</v>
      </c>
      <c r="O116" s="296">
        <f t="shared" si="752"/>
        <v>4.1581851595878364E-2</v>
      </c>
      <c r="P116" s="296">
        <f t="shared" si="752"/>
        <v>4.2320947372536749E-2</v>
      </c>
      <c r="Q116" s="296">
        <f t="shared" si="752"/>
        <v>4.9449790947471539E-2</v>
      </c>
      <c r="R116" s="296">
        <f t="shared" si="752"/>
        <v>4.2220533557625943E-2</v>
      </c>
      <c r="S116" s="296">
        <f t="shared" si="752"/>
        <v>3.0895576499724818E-2</v>
      </c>
      <c r="T116" s="296">
        <f t="shared" si="752"/>
        <v>4.0848011100832568E-2</v>
      </c>
      <c r="U116" s="296">
        <f t="shared" si="752"/>
        <v>5.7196809137803992E-2</v>
      </c>
      <c r="V116" s="296">
        <f t="shared" si="752"/>
        <v>1.7623557194616977E-2</v>
      </c>
      <c r="W116" s="296">
        <f t="shared" si="752"/>
        <v>3.2235640527950311E-2</v>
      </c>
      <c r="X116" s="296">
        <f t="shared" si="752"/>
        <v>3.6310174377097167E-2</v>
      </c>
      <c r="Y116" s="296">
        <f t="shared" si="752"/>
        <v>5.1299695652173918E-2</v>
      </c>
      <c r="Z116" s="296">
        <f t="shared" si="752"/>
        <v>5.0415767116441773E-2</v>
      </c>
      <c r="AA116" s="296">
        <f t="shared" si="752"/>
        <v>3.9908530961791824E-2</v>
      </c>
      <c r="AB116" s="296">
        <f t="shared" si="752"/>
        <v>4.3811993885869559E-2</v>
      </c>
      <c r="AC116" s="296">
        <f t="shared" si="752"/>
        <v>4.0313282608695655E-2</v>
      </c>
      <c r="AD116" s="296">
        <f t="shared" si="752"/>
        <v>2.9409141551383404E-2</v>
      </c>
      <c r="AE116" s="296">
        <f t="shared" si="752"/>
        <v>3.5879126572500558E-2</v>
      </c>
      <c r="AF116" s="296">
        <f t="shared" si="752"/>
        <v>4.6671283081285445E-2</v>
      </c>
      <c r="AG116" s="296">
        <f t="shared" si="752"/>
        <v>2.2655671936758891E-2</v>
      </c>
      <c r="AH116" s="296">
        <f t="shared" si="752"/>
        <v>3.8343154319221966E-2</v>
      </c>
      <c r="AI116" s="296">
        <f t="shared" si="752"/>
        <v>3.8813059407796099E-2</v>
      </c>
      <c r="AJ116" s="296">
        <f t="shared" si="752"/>
        <v>3.0433834412580945E-2</v>
      </c>
      <c r="AK116" s="296">
        <f t="shared" si="752"/>
        <v>3.7941016757246378E-2</v>
      </c>
      <c r="AL116" s="296">
        <f t="shared" si="752"/>
        <v>4.0247475531714663E-2</v>
      </c>
      <c r="AM116" s="296">
        <f t="shared" si="752"/>
        <v>2.6056242123503465E-2</v>
      </c>
      <c r="AN116" s="296">
        <f t="shared" si="752"/>
        <v>3.7713362868328867E-2</v>
      </c>
      <c r="AO116" s="296">
        <f t="shared" si="752"/>
        <v>3.3673853969754253E-2</v>
      </c>
      <c r="AP116" s="296">
        <f t="shared" si="752"/>
        <v>3.1554829741715508E-2</v>
      </c>
      <c r="AQ116" s="296">
        <f t="shared" si="752"/>
        <v>3.8220024141630907E-2</v>
      </c>
      <c r="AR116" s="296">
        <f t="shared" si="752"/>
        <v>2.4718809119830328E-2</v>
      </c>
      <c r="AS116" s="296">
        <f t="shared" si="752"/>
        <v>3.8455064229249006E-2</v>
      </c>
      <c r="AT116" s="296">
        <f t="shared" si="752"/>
        <v>4.8338708709768488E-2</v>
      </c>
      <c r="AU116" s="296">
        <f t="shared" si="752"/>
        <v>4.6302093013607701E-2</v>
      </c>
      <c r="AV116" s="296">
        <f t="shared" si="752"/>
        <v>3.9985956089119611E-2</v>
      </c>
      <c r="AW116" s="296">
        <f t="shared" si="752"/>
        <v>4.5982535166240408E-2</v>
      </c>
      <c r="AX116" s="296">
        <f t="shared" si="752"/>
        <v>2.8857096814964615E-2</v>
      </c>
      <c r="AY116" s="296">
        <f t="shared" si="752"/>
        <v>4.951547418478261E-2</v>
      </c>
      <c r="AZ116" s="296">
        <f t="shared" si="752"/>
        <v>4.4782848431244755E-2</v>
      </c>
      <c r="BA116" s="296">
        <f t="shared" si="752"/>
        <v>9.22869896750971E-3</v>
      </c>
      <c r="BB116" s="296">
        <f t="shared" si="752"/>
        <v>5.74343694849992E-2</v>
      </c>
      <c r="BC116" s="296">
        <f t="shared" si="752"/>
        <v>5.3188114366729676E-2</v>
      </c>
      <c r="BD116" s="296">
        <f t="shared" si="752"/>
        <v>3.457385469310597E-2</v>
      </c>
      <c r="BE116" s="296">
        <f t="shared" si="752"/>
        <v>6.3481477986342252E-2</v>
      </c>
      <c r="BF116" s="296">
        <f t="shared" si="752"/>
        <v>6.3356870737425408E-2</v>
      </c>
      <c r="BG116" s="296">
        <f t="shared" si="752"/>
        <v>6.5365537655279513E-2</v>
      </c>
      <c r="BH116" s="296">
        <f t="shared" si="752"/>
        <v>5.431933684088807E-2</v>
      </c>
      <c r="BI116" s="296">
        <f t="shared" ref="BI116:BK116" si="753">BI115/$C$111*365</f>
        <v>8.6161359233749457E-2</v>
      </c>
      <c r="BJ116" s="296">
        <f t="shared" si="753"/>
        <v>6.6683668478260863E-2</v>
      </c>
      <c r="BK116" s="296">
        <f t="shared" si="753"/>
        <v>6.2058080663615567E-2</v>
      </c>
      <c r="BL116" s="296">
        <f t="shared" ref="BL116:BM116" si="754">BL115/$C$111*365</f>
        <v>4.9233680124223599E-2</v>
      </c>
      <c r="BM116" s="296">
        <f t="shared" si="754"/>
        <v>4.9800968506131547E-2</v>
      </c>
      <c r="BN116" s="296">
        <f t="shared" ref="BN116:BQ116" si="755">BN115/$C$111*365</f>
        <v>4.2905284386108827E-2</v>
      </c>
      <c r="BO116" s="296">
        <f t="shared" si="755"/>
        <v>4.8873336120401345E-2</v>
      </c>
      <c r="BP116" s="296">
        <f t="shared" si="755"/>
        <v>-5.6268100949525245E-2</v>
      </c>
      <c r="BQ116" s="296">
        <f t="shared" si="755"/>
        <v>5.562027807971015E-2</v>
      </c>
      <c r="BR116" s="296">
        <f t="shared" ref="BR116:BT116" si="756">BR115/$C$111*365</f>
        <v>3.0104657507099206E-2</v>
      </c>
      <c r="BS116" s="296">
        <f t="shared" si="756"/>
        <v>5.6036602144133404E-2</v>
      </c>
      <c r="BT116" s="296">
        <f t="shared" si="756"/>
        <v>5.5053159143024145E-2</v>
      </c>
      <c r="BU116" s="296">
        <f t="shared" ref="BU116:BZ116" si="757">BU115/$C$111*365</f>
        <v>5.6885545438099261E-2</v>
      </c>
      <c r="BV116" s="296">
        <f t="shared" si="757"/>
        <v>5.5940958498023712E-2</v>
      </c>
      <c r="BW116" s="296">
        <f t="shared" si="757"/>
        <v>-1.4716156126482269E-4</v>
      </c>
      <c r="BX116" s="296">
        <f t="shared" si="757"/>
        <v>4.7178543478260872E-2</v>
      </c>
      <c r="BY116" s="296">
        <f t="shared" si="757"/>
        <v>4.5935715579710143E-2</v>
      </c>
      <c r="BZ116" s="296">
        <f t="shared" si="757"/>
        <v>3.7907655743024009E-2</v>
      </c>
      <c r="CA116" s="296">
        <f t="shared" ref="CA116" si="758">CA115/$C$111*365</f>
        <v>0.12303054160614235</v>
      </c>
      <c r="CB116" s="296">
        <f t="shared" si="752"/>
        <v>6.3788246428850198E-2</v>
      </c>
      <c r="CC116" s="296">
        <f t="shared" ref="CC116:CU116" si="759">CC115/$C$111*365</f>
        <v>4.8279997987117559E-2</v>
      </c>
      <c r="CD116" s="296">
        <f t="shared" si="759"/>
        <v>5.7310504658385088E-2</v>
      </c>
      <c r="CE116" s="296">
        <f t="shared" si="759"/>
        <v>4.256175465838509E-2</v>
      </c>
      <c r="CF116" s="296">
        <f t="shared" si="759"/>
        <v>4.2257209655307479E-2</v>
      </c>
      <c r="CG116" s="296">
        <f t="shared" si="759"/>
        <v>3.3637017708033394E-2</v>
      </c>
      <c r="CH116" s="296">
        <f t="shared" si="759"/>
        <v>6.6365662399636413E-2</v>
      </c>
      <c r="CI116" s="296">
        <f t="shared" si="759"/>
        <v>5.5839745744334812E-2</v>
      </c>
      <c r="CJ116" s="296">
        <f t="shared" si="759"/>
        <v>5.2153461586389838E-2</v>
      </c>
      <c r="CK116" s="296">
        <f t="shared" si="759"/>
        <v>6.4024470255846816E-2</v>
      </c>
      <c r="CL116" s="296">
        <f t="shared" ref="CL116:CN116" si="760">CL115/$C$111*365</f>
        <v>7.6702370490286775E-2</v>
      </c>
      <c r="CM116" s="296">
        <f t="shared" si="760"/>
        <v>6.043930183946488E-2</v>
      </c>
      <c r="CN116" s="296">
        <f t="shared" si="760"/>
        <v>6.1791766722408027E-2</v>
      </c>
      <c r="CO116" s="296">
        <f t="shared" ref="CO116:CP116" si="761">CO115/$C$111*365</f>
        <v>6.2434004446640316E-2</v>
      </c>
      <c r="CP116" s="296">
        <f t="shared" si="761"/>
        <v>6.1046146831245401E-2</v>
      </c>
      <c r="CQ116" s="296">
        <f t="shared" ref="CQ116" si="762">CQ115/$C$111*365</f>
        <v>0.12213725094577552</v>
      </c>
      <c r="CR116" s="296">
        <f t="shared" si="759"/>
        <v>3.9265209878247873E-2</v>
      </c>
      <c r="CS116" s="296">
        <f t="shared" si="759"/>
        <v>3.1469472990777334E-2</v>
      </c>
      <c r="CT116" s="296">
        <f t="shared" ref="CT116" si="763">CT115/$C$111*365</f>
        <v>4.3141512619043441E-2</v>
      </c>
      <c r="CU116" s="296">
        <f t="shared" si="759"/>
        <v>4.1836048136645966E-2</v>
      </c>
      <c r="CV116" s="296">
        <f t="shared" ref="CV116" si="764">CV115/$C$111*365</f>
        <v>4.2678985507246379E-2</v>
      </c>
      <c r="CW116" s="296"/>
    </row>
  </sheetData>
  <mergeCells count="14">
    <mergeCell ref="B9:B13"/>
    <mergeCell ref="B14:B27"/>
    <mergeCell ref="B28:B46"/>
    <mergeCell ref="B47:B54"/>
    <mergeCell ref="CW56:CW59"/>
    <mergeCell ref="B56:B59"/>
    <mergeCell ref="AF56:AF59"/>
    <mergeCell ref="AA56:AA59"/>
    <mergeCell ref="D56:D59"/>
    <mergeCell ref="R57:R59"/>
    <mergeCell ref="AT56:AT59"/>
    <mergeCell ref="BH56:BH59"/>
    <mergeCell ref="BV56:BV59"/>
    <mergeCell ref="CJ56:CJ59"/>
  </mergeCells>
  <phoneticPr fontId="2"/>
  <pageMargins left="0.19685039370078741" right="0.19685039370078741" top="0.55118110236220474" bottom="0.19685039370078741" header="0.31496062992125984" footer="0.19685039370078741"/>
  <pageSetup paperSize="9" scale="65" fitToWidth="0" orientation="landscape" r:id="rId1"/>
  <headerFooter alignWithMargins="0"/>
  <colBreaks count="8" manualBreakCount="8">
    <brk id="17" max="58" man="1"/>
    <brk id="31" max="58" man="1"/>
    <brk id="45" max="58" man="1"/>
    <brk id="59" max="58" man="1"/>
    <brk id="73" max="58" man="1"/>
    <brk id="87" max="58" man="1"/>
    <brk id="102" max="58" man="1"/>
    <brk id="103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4"/>
  <sheetViews>
    <sheetView showGridLines="0" tabSelected="1" view="pageBreakPreview" zoomScaleNormal="100" zoomScaleSheetLayoutView="100" workbookViewId="0">
      <pane xSplit="2" ySplit="7" topLeftCell="CP23" activePane="bottomRight" state="frozen"/>
      <selection activeCell="C35" sqref="C35"/>
      <selection pane="topRight" activeCell="C35" sqref="C35"/>
      <selection pane="bottomLeft" activeCell="C35" sqref="C35"/>
      <selection pane="bottomRight" activeCell="BV58" sqref="BV58"/>
    </sheetView>
  </sheetViews>
  <sheetFormatPr defaultRowHeight="15"/>
  <cols>
    <col min="1" max="1" width="5" style="330" customWidth="1"/>
    <col min="2" max="2" width="37.5" style="425" customWidth="1"/>
    <col min="3" max="44" width="12.625" style="330" customWidth="1"/>
    <col min="45" max="77" width="12.625" style="373" customWidth="1"/>
    <col min="78" max="85" width="12.625" style="330" customWidth="1"/>
    <col min="86" max="95" width="12.625" style="373" customWidth="1"/>
    <col min="96" max="101" width="12.625" style="330" customWidth="1"/>
    <col min="102" max="102" width="3.5" style="330" customWidth="1"/>
    <col min="103" max="103" width="128" style="527" customWidth="1"/>
    <col min="104" max="16384" width="9" style="330"/>
  </cols>
  <sheetData>
    <row r="1" spans="1:103" s="371" customFormat="1" ht="21" customHeight="1">
      <c r="A1" s="367"/>
      <c r="B1" s="368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70"/>
      <c r="CX1" s="369"/>
      <c r="CY1" s="525"/>
    </row>
    <row r="2" spans="1:103" s="373" customFormat="1" ht="18.75" customHeight="1" thickBot="1">
      <c r="A2" s="328" t="s">
        <v>668</v>
      </c>
      <c r="B2" s="372"/>
      <c r="C2" s="329" t="s">
        <v>669</v>
      </c>
      <c r="G2" s="329"/>
      <c r="J2" s="329"/>
      <c r="L2" s="329"/>
      <c r="M2" s="374"/>
      <c r="O2" s="329"/>
      <c r="P2" s="329"/>
      <c r="Q2" s="329" t="s">
        <v>669</v>
      </c>
      <c r="R2" s="329"/>
      <c r="S2" s="329"/>
      <c r="U2" s="329"/>
      <c r="W2" s="329"/>
      <c r="X2" s="374"/>
      <c r="Y2" s="329"/>
      <c r="Z2" s="329"/>
      <c r="AA2" s="329"/>
      <c r="AC2" s="329"/>
      <c r="AD2" s="329"/>
      <c r="AE2" s="329" t="s">
        <v>669</v>
      </c>
      <c r="AI2" s="329"/>
      <c r="AK2" s="329"/>
      <c r="AL2" s="329"/>
      <c r="AM2" s="329"/>
      <c r="AN2" s="329"/>
      <c r="AO2" s="329"/>
      <c r="AP2" s="329"/>
      <c r="AS2" s="329" t="s">
        <v>669</v>
      </c>
      <c r="AT2" s="374"/>
      <c r="AV2" s="329"/>
      <c r="AW2" s="339"/>
      <c r="AX2" s="375"/>
      <c r="AY2" s="375"/>
      <c r="AZ2" s="329"/>
      <c r="BA2" s="329"/>
      <c r="BB2" s="329"/>
      <c r="BC2" s="329"/>
      <c r="BD2" s="329"/>
      <c r="BE2" s="329"/>
      <c r="BF2" s="329"/>
      <c r="BG2" s="329" t="s">
        <v>669</v>
      </c>
      <c r="BH2" s="329"/>
      <c r="BI2" s="329"/>
      <c r="BJ2" s="329"/>
      <c r="BK2" s="329"/>
      <c r="BL2" s="329"/>
      <c r="BM2" s="329"/>
      <c r="BN2" s="329"/>
      <c r="BO2" s="329"/>
      <c r="BQ2" s="329"/>
      <c r="BR2" s="329"/>
      <c r="BS2" s="329"/>
      <c r="BT2" s="329"/>
      <c r="BU2" s="329" t="s">
        <v>669</v>
      </c>
      <c r="BV2" s="329"/>
      <c r="BW2" s="329"/>
      <c r="BX2" s="329"/>
      <c r="BY2" s="329"/>
      <c r="BZ2" s="329"/>
      <c r="CC2" s="374"/>
      <c r="CE2" s="329"/>
      <c r="CF2" s="329"/>
      <c r="CG2" s="329"/>
      <c r="CH2" s="329"/>
      <c r="CI2" s="329" t="s">
        <v>669</v>
      </c>
      <c r="CJ2" s="329"/>
      <c r="CK2" s="329"/>
      <c r="CL2" s="329"/>
      <c r="CM2" s="329"/>
      <c r="CN2" s="329"/>
      <c r="CO2" s="329"/>
      <c r="CP2" s="329"/>
      <c r="CQ2" s="329"/>
      <c r="CR2" s="329"/>
      <c r="CV2" s="329" t="s">
        <v>669</v>
      </c>
      <c r="CW2" s="329"/>
      <c r="CX2" s="329"/>
      <c r="CY2" s="526"/>
    </row>
    <row r="3" spans="1:103" s="373" customFormat="1" ht="30" customHeight="1">
      <c r="A3" s="331" t="s">
        <v>405</v>
      </c>
      <c r="B3" s="376"/>
      <c r="C3" s="566" t="s">
        <v>518</v>
      </c>
      <c r="D3" s="333"/>
      <c r="E3" s="333"/>
      <c r="F3" s="377"/>
      <c r="G3" s="377"/>
      <c r="H3" s="377"/>
      <c r="I3" s="377"/>
      <c r="J3" s="377"/>
      <c r="K3" s="377"/>
      <c r="L3" s="377"/>
      <c r="M3" s="333"/>
      <c r="N3" s="333"/>
      <c r="O3" s="377"/>
      <c r="P3" s="378"/>
      <c r="Q3" s="566" t="s">
        <v>518</v>
      </c>
      <c r="R3" s="377"/>
      <c r="S3" s="377"/>
      <c r="T3" s="333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E3" s="566" t="s">
        <v>518</v>
      </c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33"/>
      <c r="AR3" s="378"/>
      <c r="AS3" s="566" t="s">
        <v>518</v>
      </c>
      <c r="AT3" s="333"/>
      <c r="AU3" s="333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8"/>
      <c r="BG3" s="566" t="s">
        <v>518</v>
      </c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8"/>
      <c r="BU3" s="566" t="s">
        <v>518</v>
      </c>
      <c r="BV3" s="377"/>
      <c r="BW3" s="377"/>
      <c r="BX3" s="377"/>
      <c r="BY3" s="377"/>
      <c r="BZ3" s="377"/>
      <c r="CA3" s="333"/>
      <c r="CB3" s="333"/>
      <c r="CC3" s="333"/>
      <c r="CD3" s="377"/>
      <c r="CE3" s="333"/>
      <c r="CF3" s="377"/>
      <c r="CG3" s="333"/>
      <c r="CH3" s="334"/>
      <c r="CI3" s="566" t="s">
        <v>518</v>
      </c>
      <c r="CJ3" s="333"/>
      <c r="CK3" s="333"/>
      <c r="CL3" s="333"/>
      <c r="CM3" s="333"/>
      <c r="CN3" s="333"/>
      <c r="CO3" s="333"/>
      <c r="CP3" s="333"/>
      <c r="CQ3" s="333"/>
      <c r="CR3" s="332" t="s">
        <v>656</v>
      </c>
      <c r="CS3" s="331" t="s">
        <v>406</v>
      </c>
      <c r="CT3" s="333"/>
      <c r="CU3" s="334"/>
      <c r="CV3" s="519" t="s">
        <v>407</v>
      </c>
      <c r="CW3" s="379"/>
      <c r="CX3" s="380"/>
      <c r="CY3" s="526"/>
    </row>
    <row r="4" spans="1:103" s="373" customFormat="1" ht="51" customHeight="1">
      <c r="A4" s="335" t="s">
        <v>408</v>
      </c>
      <c r="B4" s="381"/>
      <c r="C4" s="337" t="s">
        <v>519</v>
      </c>
      <c r="D4" s="339"/>
      <c r="E4" s="339"/>
      <c r="F4" s="382"/>
      <c r="G4" s="382"/>
      <c r="H4" s="382"/>
      <c r="I4" s="382"/>
      <c r="J4" s="382"/>
      <c r="K4" s="382"/>
      <c r="L4" s="382"/>
      <c r="M4" s="339"/>
      <c r="N4" s="339"/>
      <c r="O4" s="382"/>
      <c r="P4" s="383"/>
      <c r="Q4" s="337" t="s">
        <v>519</v>
      </c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517"/>
      <c r="AE4" s="337" t="s">
        <v>519</v>
      </c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517"/>
      <c r="AS4" s="337" t="s">
        <v>519</v>
      </c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517"/>
      <c r="BG4" s="337" t="s">
        <v>519</v>
      </c>
      <c r="BH4" s="336"/>
      <c r="BI4" s="336"/>
      <c r="BJ4" s="336"/>
      <c r="BK4" s="336"/>
      <c r="BL4" s="336"/>
      <c r="BM4" s="336"/>
      <c r="BN4" s="336"/>
      <c r="BO4" s="567"/>
      <c r="BP4" s="567"/>
      <c r="BQ4" s="336"/>
      <c r="BR4" s="336"/>
      <c r="BS4" s="336"/>
      <c r="BT4" s="517"/>
      <c r="BU4" s="337" t="s">
        <v>519</v>
      </c>
      <c r="BV4" s="336"/>
      <c r="BW4" s="336"/>
      <c r="BX4" s="336"/>
      <c r="BY4" s="336"/>
      <c r="BZ4" s="566" t="s">
        <v>616</v>
      </c>
      <c r="CA4" s="336"/>
      <c r="CB4" s="336"/>
      <c r="CC4" s="336"/>
      <c r="CD4" s="336"/>
      <c r="CE4" s="336"/>
      <c r="CF4" s="336"/>
      <c r="CG4" s="336"/>
      <c r="CH4" s="517"/>
      <c r="CI4" s="337" t="s">
        <v>666</v>
      </c>
      <c r="CJ4" s="336"/>
      <c r="CK4" s="336"/>
      <c r="CL4" s="336"/>
      <c r="CM4" s="336"/>
      <c r="CN4" s="336"/>
      <c r="CO4" s="336"/>
      <c r="CP4" s="336"/>
      <c r="CQ4" s="336"/>
      <c r="CR4" s="338" t="s">
        <v>520</v>
      </c>
      <c r="CS4" s="337" t="s">
        <v>519</v>
      </c>
      <c r="CT4" s="339"/>
      <c r="CU4" s="340"/>
      <c r="CV4" s="520" t="s">
        <v>520</v>
      </c>
      <c r="CW4" s="341" t="s">
        <v>667</v>
      </c>
      <c r="CX4" s="380"/>
      <c r="CY4" s="526"/>
    </row>
    <row r="5" spans="1:103" s="373" customFormat="1">
      <c r="A5" s="335" t="s">
        <v>409</v>
      </c>
      <c r="B5" s="381"/>
      <c r="C5" s="342" t="s">
        <v>523</v>
      </c>
      <c r="D5" s="342" t="s">
        <v>524</v>
      </c>
      <c r="E5" s="342" t="s">
        <v>525</v>
      </c>
      <c r="F5" s="342" t="s">
        <v>526</v>
      </c>
      <c r="G5" s="342" t="s">
        <v>527</v>
      </c>
      <c r="H5" s="342" t="s">
        <v>528</v>
      </c>
      <c r="I5" s="342" t="s">
        <v>529</v>
      </c>
      <c r="J5" s="342" t="s">
        <v>530</v>
      </c>
      <c r="K5" s="342" t="s">
        <v>531</v>
      </c>
      <c r="L5" s="342" t="s">
        <v>532</v>
      </c>
      <c r="M5" s="342" t="s">
        <v>533</v>
      </c>
      <c r="N5" s="342" t="s">
        <v>534</v>
      </c>
      <c r="O5" s="342" t="s">
        <v>535</v>
      </c>
      <c r="P5" s="342" t="s">
        <v>536</v>
      </c>
      <c r="Q5" s="342" t="s">
        <v>537</v>
      </c>
      <c r="R5" s="342" t="s">
        <v>538</v>
      </c>
      <c r="S5" s="342" t="s">
        <v>539</v>
      </c>
      <c r="T5" s="342" t="s">
        <v>540</v>
      </c>
      <c r="U5" s="342" t="s">
        <v>541</v>
      </c>
      <c r="V5" s="342" t="s">
        <v>542</v>
      </c>
      <c r="W5" s="342" t="s">
        <v>543</v>
      </c>
      <c r="X5" s="342" t="s">
        <v>544</v>
      </c>
      <c r="Y5" s="342" t="s">
        <v>545</v>
      </c>
      <c r="Z5" s="342" t="s">
        <v>546</v>
      </c>
      <c r="AA5" s="342" t="s">
        <v>547</v>
      </c>
      <c r="AB5" s="342" t="s">
        <v>548</v>
      </c>
      <c r="AC5" s="342" t="s">
        <v>549</v>
      </c>
      <c r="AD5" s="342" t="s">
        <v>550</v>
      </c>
      <c r="AE5" s="342" t="s">
        <v>552</v>
      </c>
      <c r="AF5" s="342" t="s">
        <v>553</v>
      </c>
      <c r="AG5" s="342" t="s">
        <v>554</v>
      </c>
      <c r="AH5" s="342" t="s">
        <v>555</v>
      </c>
      <c r="AI5" s="342" t="s">
        <v>556</v>
      </c>
      <c r="AJ5" s="342" t="s">
        <v>557</v>
      </c>
      <c r="AK5" s="342" t="s">
        <v>558</v>
      </c>
      <c r="AL5" s="342" t="s">
        <v>559</v>
      </c>
      <c r="AM5" s="342" t="s">
        <v>560</v>
      </c>
      <c r="AN5" s="342" t="s">
        <v>561</v>
      </c>
      <c r="AO5" s="342" t="s">
        <v>562</v>
      </c>
      <c r="AP5" s="342" t="s">
        <v>563</v>
      </c>
      <c r="AQ5" s="342" t="s">
        <v>564</v>
      </c>
      <c r="AR5" s="342" t="s">
        <v>565</v>
      </c>
      <c r="AS5" s="342" t="s">
        <v>566</v>
      </c>
      <c r="AT5" s="342" t="s">
        <v>567</v>
      </c>
      <c r="AU5" s="342" t="s">
        <v>568</v>
      </c>
      <c r="AV5" s="342" t="s">
        <v>569</v>
      </c>
      <c r="AW5" s="342" t="s">
        <v>570</v>
      </c>
      <c r="AX5" s="342" t="s">
        <v>571</v>
      </c>
      <c r="AY5" s="342" t="s">
        <v>572</v>
      </c>
      <c r="AZ5" s="342" t="s">
        <v>573</v>
      </c>
      <c r="BA5" s="342" t="s">
        <v>574</v>
      </c>
      <c r="BB5" s="342" t="s">
        <v>575</v>
      </c>
      <c r="BC5" s="342" t="s">
        <v>576</v>
      </c>
      <c r="BD5" s="342" t="s">
        <v>577</v>
      </c>
      <c r="BE5" s="342" t="s">
        <v>578</v>
      </c>
      <c r="BF5" s="342" t="s">
        <v>579</v>
      </c>
      <c r="BG5" s="342" t="s">
        <v>580</v>
      </c>
      <c r="BH5" s="342" t="s">
        <v>581</v>
      </c>
      <c r="BI5" s="342" t="s">
        <v>582</v>
      </c>
      <c r="BJ5" s="342" t="s">
        <v>583</v>
      </c>
      <c r="BK5" s="342" t="s">
        <v>584</v>
      </c>
      <c r="BL5" s="342" t="s">
        <v>585</v>
      </c>
      <c r="BM5" s="342" t="s">
        <v>586</v>
      </c>
      <c r="BN5" s="342" t="s">
        <v>587</v>
      </c>
      <c r="BO5" s="342" t="s">
        <v>588</v>
      </c>
      <c r="BP5" s="342" t="s">
        <v>589</v>
      </c>
      <c r="BQ5" s="342" t="s">
        <v>590</v>
      </c>
      <c r="BR5" s="342" t="s">
        <v>591</v>
      </c>
      <c r="BS5" s="342" t="s">
        <v>592</v>
      </c>
      <c r="BT5" s="342" t="s">
        <v>618</v>
      </c>
      <c r="BU5" s="342" t="s">
        <v>619</v>
      </c>
      <c r="BV5" s="342" t="s">
        <v>620</v>
      </c>
      <c r="BW5" s="342" t="s">
        <v>621</v>
      </c>
      <c r="BX5" s="342" t="s">
        <v>622</v>
      </c>
      <c r="BY5" s="342" t="s">
        <v>660</v>
      </c>
      <c r="BZ5" s="342" t="s">
        <v>593</v>
      </c>
      <c r="CA5" s="342" t="s">
        <v>594</v>
      </c>
      <c r="CB5" s="342" t="s">
        <v>595</v>
      </c>
      <c r="CC5" s="342" t="s">
        <v>596</v>
      </c>
      <c r="CD5" s="342" t="s">
        <v>597</v>
      </c>
      <c r="CE5" s="342" t="s">
        <v>598</v>
      </c>
      <c r="CF5" s="342" t="s">
        <v>599</v>
      </c>
      <c r="CG5" s="342" t="s">
        <v>600</v>
      </c>
      <c r="CH5" s="342" t="s">
        <v>601</v>
      </c>
      <c r="CI5" s="342" t="s">
        <v>602</v>
      </c>
      <c r="CJ5" s="342" t="s">
        <v>603</v>
      </c>
      <c r="CK5" s="342" t="s">
        <v>604</v>
      </c>
      <c r="CL5" s="342" t="s">
        <v>605</v>
      </c>
      <c r="CM5" s="342" t="s">
        <v>606</v>
      </c>
      <c r="CN5" s="342" t="s">
        <v>607</v>
      </c>
      <c r="CO5" s="342" t="s">
        <v>608</v>
      </c>
      <c r="CP5" s="342" t="s">
        <v>609</v>
      </c>
      <c r="CQ5" s="342" t="s">
        <v>661</v>
      </c>
      <c r="CR5" s="342" t="s">
        <v>610</v>
      </c>
      <c r="CS5" s="342" t="s">
        <v>611</v>
      </c>
      <c r="CT5" s="342" t="s">
        <v>612</v>
      </c>
      <c r="CU5" s="342" t="s">
        <v>613</v>
      </c>
      <c r="CV5" s="568" t="s">
        <v>614</v>
      </c>
      <c r="CW5" s="384"/>
      <c r="CX5" s="380"/>
      <c r="CY5" s="526"/>
    </row>
    <row r="6" spans="1:103" s="388" customFormat="1" ht="38.25" customHeight="1">
      <c r="A6" s="343" t="s">
        <v>410</v>
      </c>
      <c r="B6" s="385"/>
      <c r="C6" s="344" t="s">
        <v>411</v>
      </c>
      <c r="D6" s="344" t="s">
        <v>412</v>
      </c>
      <c r="E6" s="344" t="s">
        <v>413</v>
      </c>
      <c r="F6" s="344" t="s">
        <v>414</v>
      </c>
      <c r="G6" s="344" t="s">
        <v>415</v>
      </c>
      <c r="H6" s="344" t="s">
        <v>416</v>
      </c>
      <c r="I6" s="345" t="s">
        <v>417</v>
      </c>
      <c r="J6" s="344" t="s">
        <v>418</v>
      </c>
      <c r="K6" s="344" t="s">
        <v>419</v>
      </c>
      <c r="L6" s="344" t="s">
        <v>420</v>
      </c>
      <c r="M6" s="344" t="s">
        <v>421</v>
      </c>
      <c r="N6" s="344" t="s">
        <v>422</v>
      </c>
      <c r="O6" s="344" t="s">
        <v>423</v>
      </c>
      <c r="P6" s="344" t="s">
        <v>424</v>
      </c>
      <c r="Q6" s="344" t="s">
        <v>425</v>
      </c>
      <c r="R6" s="344" t="s">
        <v>426</v>
      </c>
      <c r="S6" s="344" t="s">
        <v>427</v>
      </c>
      <c r="T6" s="344" t="s">
        <v>428</v>
      </c>
      <c r="U6" s="344" t="s">
        <v>429</v>
      </c>
      <c r="V6" s="344" t="s">
        <v>430</v>
      </c>
      <c r="W6" s="344" t="s">
        <v>431</v>
      </c>
      <c r="X6" s="345" t="s">
        <v>432</v>
      </c>
      <c r="Y6" s="344" t="s">
        <v>433</v>
      </c>
      <c r="Z6" s="344" t="s">
        <v>434</v>
      </c>
      <c r="AA6" s="344" t="s">
        <v>435</v>
      </c>
      <c r="AB6" s="344" t="s">
        <v>436</v>
      </c>
      <c r="AC6" s="344" t="s">
        <v>437</v>
      </c>
      <c r="AD6" s="344" t="s">
        <v>438</v>
      </c>
      <c r="AE6" s="344" t="s">
        <v>440</v>
      </c>
      <c r="AF6" s="344" t="s">
        <v>441</v>
      </c>
      <c r="AG6" s="344" t="s">
        <v>442</v>
      </c>
      <c r="AH6" s="345" t="s">
        <v>443</v>
      </c>
      <c r="AI6" s="344" t="s">
        <v>444</v>
      </c>
      <c r="AJ6" s="345" t="s">
        <v>445</v>
      </c>
      <c r="AK6" s="345" t="s">
        <v>446</v>
      </c>
      <c r="AL6" s="345" t="s">
        <v>447</v>
      </c>
      <c r="AM6" s="344" t="s">
        <v>448</v>
      </c>
      <c r="AN6" s="345" t="s">
        <v>653</v>
      </c>
      <c r="AO6" s="345" t="s">
        <v>449</v>
      </c>
      <c r="AP6" s="344" t="s">
        <v>450</v>
      </c>
      <c r="AQ6" s="344" t="s">
        <v>451</v>
      </c>
      <c r="AR6" s="344" t="s">
        <v>452</v>
      </c>
      <c r="AS6" s="345" t="s">
        <v>453</v>
      </c>
      <c r="AT6" s="345" t="s">
        <v>454</v>
      </c>
      <c r="AU6" s="345" t="s">
        <v>455</v>
      </c>
      <c r="AV6" s="345" t="s">
        <v>456</v>
      </c>
      <c r="AW6" s="345" t="s">
        <v>457</v>
      </c>
      <c r="AX6" s="345" t="s">
        <v>458</v>
      </c>
      <c r="AY6" s="345" t="s">
        <v>459</v>
      </c>
      <c r="AZ6" s="345" t="s">
        <v>460</v>
      </c>
      <c r="BA6" s="345" t="s">
        <v>461</v>
      </c>
      <c r="BB6" s="345" t="s">
        <v>462</v>
      </c>
      <c r="BC6" s="345" t="s">
        <v>463</v>
      </c>
      <c r="BD6" s="345" t="s">
        <v>464</v>
      </c>
      <c r="BE6" s="345" t="s">
        <v>465</v>
      </c>
      <c r="BF6" s="345" t="s">
        <v>466</v>
      </c>
      <c r="BG6" s="345" t="s">
        <v>467</v>
      </c>
      <c r="BH6" s="345" t="s">
        <v>468</v>
      </c>
      <c r="BI6" s="345" t="s">
        <v>469</v>
      </c>
      <c r="BJ6" s="345" t="s">
        <v>470</v>
      </c>
      <c r="BK6" s="345" t="s">
        <v>471</v>
      </c>
      <c r="BL6" s="345" t="s">
        <v>472</v>
      </c>
      <c r="BM6" s="345" t="s">
        <v>473</v>
      </c>
      <c r="BN6" s="345" t="s">
        <v>474</v>
      </c>
      <c r="BO6" s="345" t="s">
        <v>475</v>
      </c>
      <c r="BP6" s="345" t="s">
        <v>522</v>
      </c>
      <c r="BQ6" s="345" t="s">
        <v>476</v>
      </c>
      <c r="BR6" s="345" t="s">
        <v>670</v>
      </c>
      <c r="BS6" s="345" t="s">
        <v>671</v>
      </c>
      <c r="BT6" s="345" t="s">
        <v>672</v>
      </c>
      <c r="BU6" s="345" t="s">
        <v>679</v>
      </c>
      <c r="BV6" s="344" t="s">
        <v>673</v>
      </c>
      <c r="BW6" s="344" t="s">
        <v>680</v>
      </c>
      <c r="BX6" s="344" t="s">
        <v>674</v>
      </c>
      <c r="BY6" s="344" t="s">
        <v>681</v>
      </c>
      <c r="BZ6" s="344" t="s">
        <v>477</v>
      </c>
      <c r="CA6" s="344" t="s">
        <v>675</v>
      </c>
      <c r="CB6" s="344" t="s">
        <v>478</v>
      </c>
      <c r="CC6" s="344" t="s">
        <v>479</v>
      </c>
      <c r="CD6" s="344" t="s">
        <v>480</v>
      </c>
      <c r="CE6" s="345" t="s">
        <v>481</v>
      </c>
      <c r="CF6" s="344" t="s">
        <v>482</v>
      </c>
      <c r="CG6" s="345" t="s">
        <v>483</v>
      </c>
      <c r="CH6" s="345" t="s">
        <v>484</v>
      </c>
      <c r="CI6" s="345" t="s">
        <v>485</v>
      </c>
      <c r="CJ6" s="345" t="s">
        <v>486</v>
      </c>
      <c r="CK6" s="345" t="s">
        <v>487</v>
      </c>
      <c r="CL6" s="345" t="s">
        <v>488</v>
      </c>
      <c r="CM6" s="345" t="s">
        <v>489</v>
      </c>
      <c r="CN6" s="345" t="s">
        <v>490</v>
      </c>
      <c r="CO6" s="345" t="s">
        <v>617</v>
      </c>
      <c r="CP6" s="345" t="s">
        <v>676</v>
      </c>
      <c r="CQ6" s="345" t="s">
        <v>682</v>
      </c>
      <c r="CR6" s="345" t="s">
        <v>491</v>
      </c>
      <c r="CS6" s="344" t="s">
        <v>521</v>
      </c>
      <c r="CT6" s="346" t="s">
        <v>492</v>
      </c>
      <c r="CU6" s="345" t="s">
        <v>493</v>
      </c>
      <c r="CV6" s="521" t="s">
        <v>657</v>
      </c>
      <c r="CW6" s="386"/>
      <c r="CX6" s="387"/>
      <c r="CY6" s="528"/>
    </row>
    <row r="7" spans="1:103" s="391" customFormat="1" ht="16.5" customHeight="1">
      <c r="A7" s="347" t="s">
        <v>494</v>
      </c>
      <c r="B7" s="348"/>
      <c r="C7" s="348">
        <v>38565</v>
      </c>
      <c r="D7" s="348">
        <v>38565</v>
      </c>
      <c r="E7" s="348">
        <v>38565</v>
      </c>
      <c r="F7" s="348">
        <v>38565</v>
      </c>
      <c r="G7" s="348">
        <v>38565</v>
      </c>
      <c r="H7" s="348">
        <v>38565</v>
      </c>
      <c r="I7" s="348">
        <v>38565</v>
      </c>
      <c r="J7" s="348">
        <v>38657</v>
      </c>
      <c r="K7" s="348">
        <v>38777</v>
      </c>
      <c r="L7" s="348">
        <v>38838</v>
      </c>
      <c r="M7" s="348">
        <v>38838</v>
      </c>
      <c r="N7" s="348">
        <v>38838</v>
      </c>
      <c r="O7" s="348">
        <v>38838</v>
      </c>
      <c r="P7" s="348">
        <v>38838</v>
      </c>
      <c r="Q7" s="348">
        <v>38838</v>
      </c>
      <c r="R7" s="348">
        <v>38888</v>
      </c>
      <c r="S7" s="348">
        <v>38901</v>
      </c>
      <c r="T7" s="348">
        <v>38961</v>
      </c>
      <c r="U7" s="348">
        <v>39052</v>
      </c>
      <c r="V7" s="348">
        <v>39101</v>
      </c>
      <c r="W7" s="348">
        <v>39142</v>
      </c>
      <c r="X7" s="348">
        <v>39142</v>
      </c>
      <c r="Y7" s="348">
        <v>39142</v>
      </c>
      <c r="Z7" s="348">
        <v>39142</v>
      </c>
      <c r="AA7" s="348">
        <v>39174</v>
      </c>
      <c r="AB7" s="348">
        <v>39174</v>
      </c>
      <c r="AC7" s="348">
        <v>39234</v>
      </c>
      <c r="AD7" s="348">
        <v>39479</v>
      </c>
      <c r="AE7" s="348">
        <v>39479</v>
      </c>
      <c r="AF7" s="348">
        <v>39479</v>
      </c>
      <c r="AG7" s="348">
        <v>39479</v>
      </c>
      <c r="AH7" s="348">
        <v>39507</v>
      </c>
      <c r="AI7" s="348">
        <v>39538</v>
      </c>
      <c r="AJ7" s="348">
        <v>39569</v>
      </c>
      <c r="AK7" s="348">
        <v>39629</v>
      </c>
      <c r="AL7" s="348">
        <v>39692</v>
      </c>
      <c r="AM7" s="348">
        <v>40135</v>
      </c>
      <c r="AN7" s="348">
        <v>40135</v>
      </c>
      <c r="AO7" s="348">
        <v>40148</v>
      </c>
      <c r="AP7" s="348">
        <v>40227</v>
      </c>
      <c r="AQ7" s="348">
        <v>40494</v>
      </c>
      <c r="AR7" s="348">
        <v>40494</v>
      </c>
      <c r="AS7" s="348">
        <v>40746</v>
      </c>
      <c r="AT7" s="348">
        <v>40746</v>
      </c>
      <c r="AU7" s="348">
        <v>40746</v>
      </c>
      <c r="AV7" s="348">
        <v>40746</v>
      </c>
      <c r="AW7" s="348">
        <v>40903</v>
      </c>
      <c r="AX7" s="348">
        <v>41173</v>
      </c>
      <c r="AY7" s="348">
        <v>41173</v>
      </c>
      <c r="AZ7" s="348">
        <v>41173</v>
      </c>
      <c r="BA7" s="348">
        <v>41359</v>
      </c>
      <c r="BB7" s="348">
        <v>41505</v>
      </c>
      <c r="BC7" s="348">
        <v>41530</v>
      </c>
      <c r="BD7" s="348">
        <v>41597</v>
      </c>
      <c r="BE7" s="348">
        <v>41596</v>
      </c>
      <c r="BF7" s="348">
        <v>41596</v>
      </c>
      <c r="BG7" s="348">
        <v>41597</v>
      </c>
      <c r="BH7" s="348">
        <v>41649</v>
      </c>
      <c r="BI7" s="348">
        <v>41718</v>
      </c>
      <c r="BJ7" s="348">
        <v>41789</v>
      </c>
      <c r="BK7" s="348">
        <v>41789</v>
      </c>
      <c r="BL7" s="348">
        <v>41885</v>
      </c>
      <c r="BM7" s="348">
        <v>41941</v>
      </c>
      <c r="BN7" s="348">
        <v>41975</v>
      </c>
      <c r="BO7" s="348">
        <v>41975</v>
      </c>
      <c r="BP7" s="348">
        <v>42076</v>
      </c>
      <c r="BQ7" s="348">
        <v>42089</v>
      </c>
      <c r="BR7" s="348">
        <v>42248</v>
      </c>
      <c r="BS7" s="348">
        <v>42459</v>
      </c>
      <c r="BT7" s="348">
        <v>42584</v>
      </c>
      <c r="BU7" s="348">
        <v>42584</v>
      </c>
      <c r="BV7" s="348">
        <v>42705</v>
      </c>
      <c r="BW7" s="348">
        <v>42767</v>
      </c>
      <c r="BX7" s="348">
        <v>42830</v>
      </c>
      <c r="BY7" s="348">
        <v>42957</v>
      </c>
      <c r="BZ7" s="348">
        <v>38616</v>
      </c>
      <c r="CA7" s="348">
        <v>39234</v>
      </c>
      <c r="CB7" s="348">
        <v>39234</v>
      </c>
      <c r="CC7" s="348">
        <v>39479</v>
      </c>
      <c r="CD7" s="348">
        <v>39479</v>
      </c>
      <c r="CE7" s="348">
        <v>39995</v>
      </c>
      <c r="CF7" s="348">
        <v>40513</v>
      </c>
      <c r="CG7" s="348">
        <v>40627</v>
      </c>
      <c r="CH7" s="348">
        <v>40903</v>
      </c>
      <c r="CI7" s="348">
        <v>40996</v>
      </c>
      <c r="CJ7" s="348">
        <v>41789</v>
      </c>
      <c r="CK7" s="348">
        <v>41883</v>
      </c>
      <c r="CL7" s="348">
        <v>41927</v>
      </c>
      <c r="CM7" s="348">
        <v>41975</v>
      </c>
      <c r="CN7" s="348">
        <v>42013</v>
      </c>
      <c r="CO7" s="348">
        <v>42248</v>
      </c>
      <c r="CP7" s="348">
        <v>42444</v>
      </c>
      <c r="CQ7" s="348">
        <v>42936</v>
      </c>
      <c r="CR7" s="348">
        <v>38838</v>
      </c>
      <c r="CS7" s="348">
        <v>38565</v>
      </c>
      <c r="CT7" s="348">
        <v>38625</v>
      </c>
      <c r="CU7" s="348">
        <v>41505</v>
      </c>
      <c r="CV7" s="348">
        <v>41747</v>
      </c>
      <c r="CW7" s="389"/>
      <c r="CX7" s="390"/>
    </row>
    <row r="8" spans="1:103" s="393" customFormat="1" ht="16.5" customHeight="1">
      <c r="A8" s="584" t="s">
        <v>495</v>
      </c>
      <c r="B8" s="349" t="s">
        <v>694</v>
      </c>
      <c r="C8" s="426">
        <v>5940</v>
      </c>
      <c r="D8" s="426">
        <v>4450</v>
      </c>
      <c r="E8" s="426">
        <v>3680</v>
      </c>
      <c r="F8" s="426">
        <v>2533</v>
      </c>
      <c r="G8" s="426">
        <v>2450</v>
      </c>
      <c r="H8" s="426">
        <v>2270</v>
      </c>
      <c r="I8" s="426">
        <v>1950</v>
      </c>
      <c r="J8" s="426">
        <v>5950</v>
      </c>
      <c r="K8" s="426">
        <v>2252</v>
      </c>
      <c r="L8" s="426">
        <v>5300</v>
      </c>
      <c r="M8" s="426">
        <v>4640</v>
      </c>
      <c r="N8" s="426">
        <v>3460</v>
      </c>
      <c r="O8" s="426">
        <v>2780</v>
      </c>
      <c r="P8" s="426">
        <v>3728</v>
      </c>
      <c r="Q8" s="426">
        <v>2520</v>
      </c>
      <c r="R8" s="426">
        <v>1580</v>
      </c>
      <c r="S8" s="426">
        <v>2350</v>
      </c>
      <c r="T8" s="426">
        <v>2950</v>
      </c>
      <c r="U8" s="426">
        <v>4200</v>
      </c>
      <c r="V8" s="426">
        <v>1400</v>
      </c>
      <c r="W8" s="426">
        <v>6090</v>
      </c>
      <c r="X8" s="426">
        <v>2000</v>
      </c>
      <c r="Y8" s="426">
        <v>1305</v>
      </c>
      <c r="Z8" s="426">
        <v>1155</v>
      </c>
      <c r="AA8" s="426">
        <v>6400</v>
      </c>
      <c r="AB8" s="426">
        <v>1500</v>
      </c>
      <c r="AC8" s="426">
        <v>2300</v>
      </c>
      <c r="AD8" s="426">
        <v>7600</v>
      </c>
      <c r="AE8" s="426">
        <v>3760</v>
      </c>
      <c r="AF8" s="426">
        <v>2400</v>
      </c>
      <c r="AG8" s="426">
        <v>2310</v>
      </c>
      <c r="AH8" s="426">
        <v>2110</v>
      </c>
      <c r="AI8" s="426">
        <v>2760</v>
      </c>
      <c r="AJ8" s="426">
        <v>1864</v>
      </c>
      <c r="AK8" s="426">
        <v>10250</v>
      </c>
      <c r="AL8" s="426">
        <v>2200</v>
      </c>
      <c r="AM8" s="426">
        <v>3080</v>
      </c>
      <c r="AN8" s="426">
        <v>2620</v>
      </c>
      <c r="AO8" s="426">
        <v>2010</v>
      </c>
      <c r="AP8" s="426">
        <v>6800</v>
      </c>
      <c r="AQ8" s="426">
        <v>4300</v>
      </c>
      <c r="AR8" s="426">
        <v>4000</v>
      </c>
      <c r="AS8" s="427">
        <v>4670</v>
      </c>
      <c r="AT8" s="427">
        <v>4590</v>
      </c>
      <c r="AU8" s="427">
        <v>2710</v>
      </c>
      <c r="AV8" s="427">
        <v>2300</v>
      </c>
      <c r="AW8" s="427">
        <v>1267</v>
      </c>
      <c r="AX8" s="427">
        <v>6120</v>
      </c>
      <c r="AY8" s="427">
        <v>2800</v>
      </c>
      <c r="AZ8" s="427">
        <v>1880</v>
      </c>
      <c r="BA8" s="427">
        <v>2020</v>
      </c>
      <c r="BB8" s="427">
        <v>2200</v>
      </c>
      <c r="BC8" s="427">
        <v>1900</v>
      </c>
      <c r="BD8" s="427">
        <v>5250</v>
      </c>
      <c r="BE8" s="427">
        <v>3900</v>
      </c>
      <c r="BF8" s="427">
        <v>3180</v>
      </c>
      <c r="BG8" s="427">
        <v>2600</v>
      </c>
      <c r="BH8" s="427">
        <v>4350</v>
      </c>
      <c r="BI8" s="427">
        <v>12000</v>
      </c>
      <c r="BJ8" s="427">
        <v>8666</v>
      </c>
      <c r="BK8" s="427">
        <v>3650</v>
      </c>
      <c r="BL8" s="427">
        <v>1934</v>
      </c>
      <c r="BM8" s="427">
        <v>7210</v>
      </c>
      <c r="BN8" s="427">
        <v>2750</v>
      </c>
      <c r="BO8" s="427">
        <v>2200</v>
      </c>
      <c r="BP8" s="427">
        <v>3600</v>
      </c>
      <c r="BQ8" s="427">
        <v>3350</v>
      </c>
      <c r="BR8" s="427">
        <v>3950</v>
      </c>
      <c r="BS8" s="427">
        <v>15550</v>
      </c>
      <c r="BT8" s="427">
        <v>3829</v>
      </c>
      <c r="BU8" s="427">
        <v>1350</v>
      </c>
      <c r="BV8" s="427">
        <v>4169</v>
      </c>
      <c r="BW8" s="427">
        <v>8400</v>
      </c>
      <c r="BX8" s="427">
        <v>2200</v>
      </c>
      <c r="BY8" s="427">
        <v>3500</v>
      </c>
      <c r="BZ8" s="426">
        <v>5570</v>
      </c>
      <c r="CA8" s="426">
        <v>5400</v>
      </c>
      <c r="CB8" s="426">
        <v>2100</v>
      </c>
      <c r="CC8" s="426">
        <v>4900</v>
      </c>
      <c r="CD8" s="426">
        <v>2220</v>
      </c>
      <c r="CE8" s="426">
        <v>7550</v>
      </c>
      <c r="CF8" s="426">
        <v>2870</v>
      </c>
      <c r="CG8" s="426">
        <v>2005</v>
      </c>
      <c r="CH8" s="427">
        <v>7327</v>
      </c>
      <c r="CI8" s="427">
        <v>2770</v>
      </c>
      <c r="CJ8" s="427">
        <v>2350</v>
      </c>
      <c r="CK8" s="427">
        <v>1300</v>
      </c>
      <c r="CL8" s="427">
        <v>13000</v>
      </c>
      <c r="CM8" s="427">
        <v>2200</v>
      </c>
      <c r="CN8" s="427">
        <v>5900</v>
      </c>
      <c r="CO8" s="427">
        <v>4550</v>
      </c>
      <c r="CP8" s="427">
        <v>3500</v>
      </c>
      <c r="CQ8" s="427">
        <v>1800</v>
      </c>
      <c r="CR8" s="426">
        <v>5353</v>
      </c>
      <c r="CS8" s="426">
        <v>9900</v>
      </c>
      <c r="CT8" s="428">
        <v>2479</v>
      </c>
      <c r="CU8" s="426">
        <v>9800</v>
      </c>
      <c r="CV8" s="428">
        <v>2880</v>
      </c>
      <c r="CW8" s="429">
        <v>392968</v>
      </c>
      <c r="CX8" s="392"/>
      <c r="CY8" s="531"/>
    </row>
    <row r="9" spans="1:103" s="395" customFormat="1" ht="16.5" customHeight="1">
      <c r="A9" s="585"/>
      <c r="B9" s="350" t="s">
        <v>496</v>
      </c>
      <c r="C9" s="430">
        <v>1.5115724921208138E-2</v>
      </c>
      <c r="D9" s="430">
        <v>1.1324070016730003E-2</v>
      </c>
      <c r="E9" s="430">
        <v>9.36462419361043E-3</v>
      </c>
      <c r="F9" s="430">
        <v>6.4458133376128308E-3</v>
      </c>
      <c r="G9" s="430">
        <v>6.2346003462895525E-3</v>
      </c>
      <c r="H9" s="430">
        <v>5.7765480759499116E-3</v>
      </c>
      <c r="I9" s="430">
        <v>4.9622329286794394E-3</v>
      </c>
      <c r="J9" s="430">
        <v>1.5141172269560341E-2</v>
      </c>
      <c r="K9" s="430">
        <v>5.7315062693665134E-3</v>
      </c>
      <c r="L9" s="430">
        <v>1.3487094626667194E-2</v>
      </c>
      <c r="M9" s="430">
        <v>1.1807569635421846E-2</v>
      </c>
      <c r="N9" s="430">
        <v>8.8047825298619795E-3</v>
      </c>
      <c r="O9" s="430">
        <v>7.0743628419122264E-3</v>
      </c>
      <c r="P9" s="430">
        <v>9.4867714657010001E-3</v>
      </c>
      <c r="Q9" s="430">
        <v>6.4127317847549681E-3</v>
      </c>
      <c r="R9" s="430">
        <v>4.0206810396479558E-3</v>
      </c>
      <c r="S9" s="430">
        <v>5.9801268627675298E-3</v>
      </c>
      <c r="T9" s="430">
        <v>7.5069677638996647E-3</v>
      </c>
      <c r="U9" s="430">
        <v>1.0687886307924947E-2</v>
      </c>
      <c r="V9" s="430">
        <v>3.5626287693083154E-3</v>
      </c>
      <c r="W9" s="430">
        <v>1.5497435146491172E-2</v>
      </c>
      <c r="X9" s="430">
        <v>5.0894696704404507E-3</v>
      </c>
      <c r="Y9" s="430">
        <v>3.3208789599623941E-3</v>
      </c>
      <c r="Z9" s="430">
        <v>2.9391687346793601E-3</v>
      </c>
      <c r="AA9" s="430">
        <v>1.6286302945409441E-2</v>
      </c>
      <c r="AB9" s="430">
        <v>3.817102252830338E-3</v>
      </c>
      <c r="AC9" s="430">
        <v>5.8528901210065185E-3</v>
      </c>
      <c r="AD9" s="430">
        <v>1.9339984747673712E-2</v>
      </c>
      <c r="AE9" s="430">
        <v>9.5682029804280474E-3</v>
      </c>
      <c r="AF9" s="430">
        <v>6.1073636045285411E-3</v>
      </c>
      <c r="AG9" s="430">
        <v>5.8783374693587203E-3</v>
      </c>
      <c r="AH9" s="430">
        <v>5.3693905023146759E-3</v>
      </c>
      <c r="AI9" s="430">
        <v>7.0234681452078221E-3</v>
      </c>
      <c r="AJ9" s="430">
        <v>4.7454266101883465E-3</v>
      </c>
      <c r="AK9" s="430">
        <v>2.608353206100731E-2</v>
      </c>
      <c r="AL9" s="430">
        <v>5.5984166374844959E-3</v>
      </c>
      <c r="AM9" s="430">
        <v>7.8377832924782943E-3</v>
      </c>
      <c r="AN9" s="430">
        <v>6.6672052682769907E-3</v>
      </c>
      <c r="AO9" s="430">
        <v>5.1149170187926533E-3</v>
      </c>
      <c r="AP9" s="430">
        <v>1.7304196879497531E-2</v>
      </c>
      <c r="AQ9" s="430">
        <v>1.0942359791446969E-2</v>
      </c>
      <c r="AR9" s="430">
        <v>1.0178939340880901E-2</v>
      </c>
      <c r="AS9" s="431">
        <v>1.1883911680478452E-2</v>
      </c>
      <c r="AT9" s="431">
        <v>1.1680332893660834E-2</v>
      </c>
      <c r="AU9" s="431">
        <v>6.8962314034468107E-3</v>
      </c>
      <c r="AV9" s="431">
        <v>5.8528901210065185E-3</v>
      </c>
      <c r="AW9" s="431">
        <v>3.2241790362240257E-3</v>
      </c>
      <c r="AX9" s="431">
        <v>1.557377719154778E-2</v>
      </c>
      <c r="AY9" s="431">
        <v>7.1252575386166308E-3</v>
      </c>
      <c r="AZ9" s="431">
        <v>4.7841014902140237E-3</v>
      </c>
      <c r="BA9" s="431">
        <v>5.140364367144855E-3</v>
      </c>
      <c r="BB9" s="431">
        <v>5.5984166374844959E-3</v>
      </c>
      <c r="BC9" s="431">
        <v>4.834996186918428E-3</v>
      </c>
      <c r="BD9" s="431">
        <v>1.3359857884906184E-2</v>
      </c>
      <c r="BE9" s="431">
        <v>9.9244658573588787E-3</v>
      </c>
      <c r="BF9" s="431">
        <v>8.0922567760003169E-3</v>
      </c>
      <c r="BG9" s="431">
        <v>6.6163105715725864E-3</v>
      </c>
      <c r="BH9" s="431">
        <v>1.106959653320798E-2</v>
      </c>
      <c r="BI9" s="431">
        <v>3.0536818022642704E-2</v>
      </c>
      <c r="BJ9" s="431">
        <v>2.2053944449436085E-2</v>
      </c>
      <c r="BK9" s="431">
        <v>9.2882821485538222E-3</v>
      </c>
      <c r="BL9" s="431">
        <v>4.9215171713159157E-3</v>
      </c>
      <c r="BM9" s="431">
        <v>1.8347538161937824E-2</v>
      </c>
      <c r="BN9" s="431">
        <v>6.9980207968556194E-3</v>
      </c>
      <c r="BO9" s="431">
        <v>5.5984166374844959E-3</v>
      </c>
      <c r="BP9" s="431">
        <v>9.1610454067928108E-3</v>
      </c>
      <c r="BQ9" s="431">
        <v>8.5248616979877543E-3</v>
      </c>
      <c r="BR9" s="431">
        <v>1.005170259911989E-2</v>
      </c>
      <c r="BS9" s="431">
        <v>3.9570626687674505E-2</v>
      </c>
      <c r="BT9" s="431">
        <v>9.7437896840582433E-3</v>
      </c>
      <c r="BU9" s="431">
        <v>3.4353920275473041E-3</v>
      </c>
      <c r="BV9" s="431">
        <v>1.060899952803312E-2</v>
      </c>
      <c r="BW9" s="431">
        <v>2.1375772615849893E-2</v>
      </c>
      <c r="BX9" s="431">
        <v>5.5984166374844959E-3</v>
      </c>
      <c r="BY9" s="431">
        <v>8.9065719232707882E-3</v>
      </c>
      <c r="BZ9" s="430">
        <v>1.4174173032176655E-2</v>
      </c>
      <c r="CA9" s="430">
        <v>1.3741568110189216E-2</v>
      </c>
      <c r="CB9" s="430">
        <v>5.3439431539624733E-3</v>
      </c>
      <c r="CC9" s="430">
        <v>1.2469200692579105E-2</v>
      </c>
      <c r="CD9" s="430">
        <v>5.6493113341889003E-3</v>
      </c>
      <c r="CE9" s="430">
        <v>1.9212748005912703E-2</v>
      </c>
      <c r="CF9" s="430">
        <v>7.3033889770820464E-3</v>
      </c>
      <c r="CG9" s="430">
        <v>5.102193344616552E-3</v>
      </c>
      <c r="CH9" s="431">
        <v>1.864527213765859E-2</v>
      </c>
      <c r="CI9" s="431">
        <v>7.0489154935600247E-3</v>
      </c>
      <c r="CJ9" s="431">
        <v>5.9801268627675298E-3</v>
      </c>
      <c r="CK9" s="431">
        <v>3.3081552857862932E-3</v>
      </c>
      <c r="CL9" s="431">
        <v>3.3081552857862927E-2</v>
      </c>
      <c r="CM9" s="431">
        <v>5.5984166374844959E-3</v>
      </c>
      <c r="CN9" s="431">
        <v>1.5013935527799329E-2</v>
      </c>
      <c r="CO9" s="431">
        <v>1.1578543500252026E-2</v>
      </c>
      <c r="CP9" s="431">
        <v>8.9065719232707882E-3</v>
      </c>
      <c r="CQ9" s="431">
        <v>4.5805227033964054E-3</v>
      </c>
      <c r="CR9" s="430">
        <v>1.3621965572933867E-2</v>
      </c>
      <c r="CS9" s="430">
        <v>2.5192874868680232E-2</v>
      </c>
      <c r="CT9" s="430">
        <v>6.310051734153832E-3</v>
      </c>
      <c r="CU9" s="430">
        <v>2.493840138515821E-2</v>
      </c>
      <c r="CV9" s="432">
        <v>7.328836325434249E-3</v>
      </c>
      <c r="CW9" s="433">
        <v>0.99999999999999989</v>
      </c>
      <c r="CX9" s="394"/>
      <c r="CY9" s="533"/>
    </row>
    <row r="10" spans="1:103" s="393" customFormat="1" ht="16.5" customHeight="1">
      <c r="A10" s="585"/>
      <c r="B10" s="351" t="s">
        <v>695</v>
      </c>
      <c r="C10" s="434">
        <v>5838</v>
      </c>
      <c r="D10" s="434">
        <v>4078</v>
      </c>
      <c r="E10" s="434">
        <v>3288</v>
      </c>
      <c r="F10" s="434">
        <v>2344</v>
      </c>
      <c r="G10" s="434">
        <v>2413</v>
      </c>
      <c r="H10" s="434">
        <v>2217</v>
      </c>
      <c r="I10" s="434">
        <v>1780</v>
      </c>
      <c r="J10" s="434">
        <v>5527</v>
      </c>
      <c r="K10" s="434">
        <v>2223</v>
      </c>
      <c r="L10" s="434">
        <v>4842</v>
      </c>
      <c r="M10" s="434">
        <v>4402</v>
      </c>
      <c r="N10" s="434">
        <v>3063</v>
      </c>
      <c r="O10" s="434">
        <v>2702</v>
      </c>
      <c r="P10" s="434">
        <v>3745</v>
      </c>
      <c r="Q10" s="434">
        <v>2276</v>
      </c>
      <c r="R10" s="434">
        <v>1450</v>
      </c>
      <c r="S10" s="434">
        <v>2258</v>
      </c>
      <c r="T10" s="434">
        <v>3015</v>
      </c>
      <c r="U10" s="434">
        <v>3839</v>
      </c>
      <c r="V10" s="434">
        <v>1310</v>
      </c>
      <c r="W10" s="434">
        <v>5975</v>
      </c>
      <c r="X10" s="434">
        <v>2036</v>
      </c>
      <c r="Y10" s="434">
        <v>1143</v>
      </c>
      <c r="Z10" s="434">
        <v>1209</v>
      </c>
      <c r="AA10" s="434">
        <v>6375</v>
      </c>
      <c r="AB10" s="434">
        <v>1520</v>
      </c>
      <c r="AC10" s="434">
        <v>2308</v>
      </c>
      <c r="AD10" s="434">
        <v>7460</v>
      </c>
      <c r="AE10" s="434">
        <v>3546</v>
      </c>
      <c r="AF10" s="434">
        <v>2357</v>
      </c>
      <c r="AG10" s="434">
        <v>2241</v>
      </c>
      <c r="AH10" s="434">
        <v>2086</v>
      </c>
      <c r="AI10" s="434">
        <v>2867</v>
      </c>
      <c r="AJ10" s="434">
        <v>1662</v>
      </c>
      <c r="AK10" s="434">
        <v>8881</v>
      </c>
      <c r="AL10" s="434">
        <v>2238</v>
      </c>
      <c r="AM10" s="434">
        <v>3000</v>
      </c>
      <c r="AN10" s="434">
        <v>2711</v>
      </c>
      <c r="AO10" s="434">
        <v>1851</v>
      </c>
      <c r="AP10" s="434">
        <v>6867</v>
      </c>
      <c r="AQ10" s="434">
        <v>4192</v>
      </c>
      <c r="AR10" s="434">
        <v>3934</v>
      </c>
      <c r="AS10" s="435">
        <v>4535</v>
      </c>
      <c r="AT10" s="435">
        <v>4741</v>
      </c>
      <c r="AU10" s="435">
        <v>2706</v>
      </c>
      <c r="AV10" s="435">
        <v>2078</v>
      </c>
      <c r="AW10" s="435">
        <v>1329</v>
      </c>
      <c r="AX10" s="435">
        <v>5919</v>
      </c>
      <c r="AY10" s="435">
        <v>2728</v>
      </c>
      <c r="AZ10" s="435">
        <v>1860</v>
      </c>
      <c r="BA10" s="435">
        <v>2169</v>
      </c>
      <c r="BB10" s="435">
        <v>2237</v>
      </c>
      <c r="BC10" s="435">
        <v>1885</v>
      </c>
      <c r="BD10" s="435">
        <v>5453</v>
      </c>
      <c r="BE10" s="435">
        <v>3707</v>
      </c>
      <c r="BF10" s="435">
        <v>3151</v>
      </c>
      <c r="BG10" s="435">
        <v>2544</v>
      </c>
      <c r="BH10" s="435">
        <v>4947</v>
      </c>
      <c r="BI10" s="435">
        <v>11338</v>
      </c>
      <c r="BJ10" s="435">
        <v>8184</v>
      </c>
      <c r="BK10" s="435">
        <v>3633</v>
      </c>
      <c r="BL10" s="435">
        <v>2021</v>
      </c>
      <c r="BM10" s="435">
        <v>7603</v>
      </c>
      <c r="BN10" s="435">
        <v>2723</v>
      </c>
      <c r="BO10" s="435">
        <v>2226</v>
      </c>
      <c r="BP10" s="435">
        <v>3606</v>
      </c>
      <c r="BQ10" s="435">
        <v>3568</v>
      </c>
      <c r="BR10" s="435">
        <v>4031</v>
      </c>
      <c r="BS10" s="435">
        <v>15572</v>
      </c>
      <c r="BT10" s="435">
        <v>3957</v>
      </c>
      <c r="BU10" s="435">
        <v>1375</v>
      </c>
      <c r="BV10" s="435">
        <v>4190</v>
      </c>
      <c r="BW10" s="435">
        <v>8445</v>
      </c>
      <c r="BX10" s="435">
        <v>2323</v>
      </c>
      <c r="BY10" s="435">
        <v>3579</v>
      </c>
      <c r="BZ10" s="434">
        <v>4068</v>
      </c>
      <c r="CA10" s="434">
        <v>5112</v>
      </c>
      <c r="CB10" s="434">
        <v>1968</v>
      </c>
      <c r="CC10" s="434">
        <v>4519</v>
      </c>
      <c r="CD10" s="434">
        <v>2068</v>
      </c>
      <c r="CE10" s="434">
        <v>6730</v>
      </c>
      <c r="CF10" s="434">
        <v>2177</v>
      </c>
      <c r="CG10" s="434">
        <v>1948</v>
      </c>
      <c r="CH10" s="435">
        <v>8027</v>
      </c>
      <c r="CI10" s="435">
        <v>2502</v>
      </c>
      <c r="CJ10" s="435">
        <v>2291</v>
      </c>
      <c r="CK10" s="435">
        <v>1404</v>
      </c>
      <c r="CL10" s="435">
        <v>12826</v>
      </c>
      <c r="CM10" s="435">
        <v>2080</v>
      </c>
      <c r="CN10" s="435">
        <v>6223</v>
      </c>
      <c r="CO10" s="435">
        <v>4567</v>
      </c>
      <c r="CP10" s="435">
        <v>3526</v>
      </c>
      <c r="CQ10" s="435">
        <v>1817</v>
      </c>
      <c r="CR10" s="434">
        <v>4496</v>
      </c>
      <c r="CS10" s="434">
        <v>9234</v>
      </c>
      <c r="CT10" s="436">
        <v>2449</v>
      </c>
      <c r="CU10" s="434">
        <v>9598</v>
      </c>
      <c r="CV10" s="436">
        <v>2973</v>
      </c>
      <c r="CW10" s="437">
        <v>382081</v>
      </c>
      <c r="CX10" s="392"/>
      <c r="CY10" s="531"/>
    </row>
    <row r="11" spans="1:103" s="393" customFormat="1" ht="16.5" customHeight="1">
      <c r="A11" s="585"/>
      <c r="B11" s="352" t="s">
        <v>696</v>
      </c>
      <c r="C11" s="438">
        <v>6740</v>
      </c>
      <c r="D11" s="438">
        <v>5050</v>
      </c>
      <c r="E11" s="438">
        <v>3360</v>
      </c>
      <c r="F11" s="438">
        <v>2470</v>
      </c>
      <c r="G11" s="438">
        <v>3140</v>
      </c>
      <c r="H11" s="438">
        <v>2710</v>
      </c>
      <c r="I11" s="438">
        <v>1680</v>
      </c>
      <c r="J11" s="438">
        <v>4980</v>
      </c>
      <c r="K11" s="438">
        <v>2490</v>
      </c>
      <c r="L11" s="438">
        <v>4970</v>
      </c>
      <c r="M11" s="438">
        <v>4970</v>
      </c>
      <c r="N11" s="438">
        <v>3400</v>
      </c>
      <c r="O11" s="438">
        <v>2620</v>
      </c>
      <c r="P11" s="438">
        <v>4600</v>
      </c>
      <c r="Q11" s="438">
        <v>2370</v>
      </c>
      <c r="R11" s="438">
        <v>1210</v>
      </c>
      <c r="S11" s="438">
        <v>2260</v>
      </c>
      <c r="T11" s="438">
        <v>3780</v>
      </c>
      <c r="U11" s="438">
        <v>3650</v>
      </c>
      <c r="V11" s="438">
        <v>1100</v>
      </c>
      <c r="W11" s="438">
        <v>4950</v>
      </c>
      <c r="X11" s="438">
        <v>2020</v>
      </c>
      <c r="Y11" s="438">
        <v>1290</v>
      </c>
      <c r="Z11" s="438">
        <v>1120</v>
      </c>
      <c r="AA11" s="438">
        <v>6850</v>
      </c>
      <c r="AB11" s="438">
        <v>1450</v>
      </c>
      <c r="AC11" s="438">
        <v>2620</v>
      </c>
      <c r="AD11" s="438">
        <v>7900</v>
      </c>
      <c r="AE11" s="438">
        <v>3100</v>
      </c>
      <c r="AF11" s="438">
        <v>1740</v>
      </c>
      <c r="AG11" s="438">
        <v>1960</v>
      </c>
      <c r="AH11" s="438">
        <v>1680</v>
      </c>
      <c r="AI11" s="438">
        <v>2360</v>
      </c>
      <c r="AJ11" s="438">
        <v>1510</v>
      </c>
      <c r="AK11" s="438">
        <v>8470</v>
      </c>
      <c r="AL11" s="438">
        <v>2200</v>
      </c>
      <c r="AM11" s="438">
        <v>3460</v>
      </c>
      <c r="AN11" s="438">
        <v>3120</v>
      </c>
      <c r="AO11" s="438">
        <v>2160</v>
      </c>
      <c r="AP11" s="438">
        <v>8560</v>
      </c>
      <c r="AQ11" s="438">
        <v>5710</v>
      </c>
      <c r="AR11" s="438">
        <v>4660</v>
      </c>
      <c r="AS11" s="439">
        <v>5490</v>
      </c>
      <c r="AT11" s="439">
        <v>4460</v>
      </c>
      <c r="AU11" s="439">
        <v>3300</v>
      </c>
      <c r="AV11" s="439">
        <v>2820</v>
      </c>
      <c r="AW11" s="439">
        <v>1620</v>
      </c>
      <c r="AX11" s="439">
        <v>7890</v>
      </c>
      <c r="AY11" s="439">
        <v>3630</v>
      </c>
      <c r="AZ11" s="439">
        <v>2680</v>
      </c>
      <c r="BA11" s="439">
        <v>2850</v>
      </c>
      <c r="BB11" s="439">
        <v>2660</v>
      </c>
      <c r="BC11" s="439">
        <v>2950</v>
      </c>
      <c r="BD11" s="439">
        <v>6170</v>
      </c>
      <c r="BE11" s="439">
        <v>4810</v>
      </c>
      <c r="BF11" s="439">
        <v>3460</v>
      </c>
      <c r="BG11" s="439">
        <v>3090</v>
      </c>
      <c r="BH11" s="439">
        <v>5680</v>
      </c>
      <c r="BI11" s="439">
        <v>14900</v>
      </c>
      <c r="BJ11" s="439">
        <v>9240</v>
      </c>
      <c r="BK11" s="439">
        <v>4310</v>
      </c>
      <c r="BL11" s="439">
        <v>2090</v>
      </c>
      <c r="BM11" s="439">
        <v>8440</v>
      </c>
      <c r="BN11" s="439">
        <v>3140</v>
      </c>
      <c r="BO11" s="439">
        <v>2390</v>
      </c>
      <c r="BP11" s="439">
        <v>3740</v>
      </c>
      <c r="BQ11" s="439">
        <v>3793</v>
      </c>
      <c r="BR11" s="439">
        <v>4300</v>
      </c>
      <c r="BS11" s="439">
        <v>17000</v>
      </c>
      <c r="BT11" s="439">
        <v>4070</v>
      </c>
      <c r="BU11" s="439">
        <v>1440</v>
      </c>
      <c r="BV11" s="439">
        <v>4430</v>
      </c>
      <c r="BW11" s="439">
        <v>8880</v>
      </c>
      <c r="BX11" s="439">
        <v>2400</v>
      </c>
      <c r="BY11" s="439">
        <v>3710</v>
      </c>
      <c r="BZ11" s="438">
        <v>5080</v>
      </c>
      <c r="CA11" s="438">
        <v>5240</v>
      </c>
      <c r="CB11" s="438">
        <v>1860</v>
      </c>
      <c r="CC11" s="438">
        <v>4070</v>
      </c>
      <c r="CD11" s="438">
        <v>1610</v>
      </c>
      <c r="CE11" s="438">
        <v>5260</v>
      </c>
      <c r="CF11" s="438">
        <v>2670</v>
      </c>
      <c r="CG11" s="438">
        <v>2400</v>
      </c>
      <c r="CH11" s="439">
        <v>9170</v>
      </c>
      <c r="CI11" s="439">
        <v>3650</v>
      </c>
      <c r="CJ11" s="439">
        <v>2500</v>
      </c>
      <c r="CK11" s="439">
        <v>1600</v>
      </c>
      <c r="CL11" s="439">
        <v>13300</v>
      </c>
      <c r="CM11" s="439">
        <v>2900</v>
      </c>
      <c r="CN11" s="439">
        <v>8050</v>
      </c>
      <c r="CO11" s="439">
        <v>5040</v>
      </c>
      <c r="CP11" s="439">
        <v>3980</v>
      </c>
      <c r="CQ11" s="439">
        <v>1890</v>
      </c>
      <c r="CR11" s="438">
        <v>4900</v>
      </c>
      <c r="CS11" s="438">
        <v>11100</v>
      </c>
      <c r="CT11" s="440">
        <v>2160</v>
      </c>
      <c r="CU11" s="438">
        <v>13600</v>
      </c>
      <c r="CV11" s="440">
        <v>3320</v>
      </c>
      <c r="CW11" s="441">
        <v>423623</v>
      </c>
      <c r="CX11" s="392"/>
      <c r="CY11" s="531"/>
    </row>
    <row r="12" spans="1:103" s="395" customFormat="1" ht="16.5" customHeight="1">
      <c r="A12" s="586"/>
      <c r="B12" s="353" t="s">
        <v>497</v>
      </c>
      <c r="C12" s="430">
        <v>1.5910373138380115E-2</v>
      </c>
      <c r="D12" s="442">
        <v>1.1920976906353055E-2</v>
      </c>
      <c r="E12" s="442">
        <v>7.9315806743259932E-3</v>
      </c>
      <c r="F12" s="442">
        <v>5.8306560314241671E-3</v>
      </c>
      <c r="G12" s="442">
        <v>7.4122509873165527E-3</v>
      </c>
      <c r="H12" s="442">
        <v>6.3971975081617378E-3</v>
      </c>
      <c r="I12" s="442">
        <v>3.9657903371629966E-3</v>
      </c>
      <c r="J12" s="442">
        <v>1.1755735642304596E-2</v>
      </c>
      <c r="K12" s="442">
        <v>5.8778678211522982E-3</v>
      </c>
      <c r="L12" s="442">
        <v>1.173212974744053E-2</v>
      </c>
      <c r="M12" s="442">
        <v>1.173212974744053E-2</v>
      </c>
      <c r="N12" s="442">
        <v>8.0260042537822537E-3</v>
      </c>
      <c r="O12" s="442">
        <v>6.1847444543851491E-3</v>
      </c>
      <c r="P12" s="442">
        <v>1.085871163747011E-2</v>
      </c>
      <c r="Q12" s="442">
        <v>5.5945970827835124E-3</v>
      </c>
      <c r="R12" s="442">
        <v>2.8563132785519199E-3</v>
      </c>
      <c r="S12" s="442">
        <v>5.3349322392787927E-3</v>
      </c>
      <c r="T12" s="442">
        <v>8.9230282586167421E-3</v>
      </c>
      <c r="U12" s="442">
        <v>8.6161516253838912E-3</v>
      </c>
      <c r="V12" s="442">
        <v>2.5966484350472001E-3</v>
      </c>
      <c r="W12" s="442">
        <v>1.16849179577124E-2</v>
      </c>
      <c r="X12" s="442">
        <v>4.768390762541222E-3</v>
      </c>
      <c r="Y12" s="442">
        <v>3.0451604374644435E-3</v>
      </c>
      <c r="Z12" s="442">
        <v>2.6438602247753308E-3</v>
      </c>
      <c r="AA12" s="442">
        <v>1.6170037981884836E-2</v>
      </c>
      <c r="AB12" s="442">
        <v>3.422854755289491E-3</v>
      </c>
      <c r="AC12" s="442">
        <v>6.1847444543851491E-3</v>
      </c>
      <c r="AD12" s="442">
        <v>1.864865694261171E-2</v>
      </c>
      <c r="AE12" s="442">
        <v>7.3178274078602905E-3</v>
      </c>
      <c r="AF12" s="442">
        <v>4.1074257063473891E-3</v>
      </c>
      <c r="AG12" s="442">
        <v>4.6267553933568286E-3</v>
      </c>
      <c r="AH12" s="442">
        <v>3.9657903371629966E-3</v>
      </c>
      <c r="AI12" s="442">
        <v>5.5709911879194473E-3</v>
      </c>
      <c r="AJ12" s="442">
        <v>3.5644901244738835E-3</v>
      </c>
      <c r="AK12" s="442">
        <v>1.9994192949863439E-2</v>
      </c>
      <c r="AL12" s="442">
        <v>5.1932968700944002E-3</v>
      </c>
      <c r="AM12" s="442">
        <v>8.1676396229666479E-3</v>
      </c>
      <c r="AN12" s="442">
        <v>7.3650391975884216E-3</v>
      </c>
      <c r="AO12" s="442">
        <v>5.098873290638138E-3</v>
      </c>
      <c r="AP12" s="442">
        <v>2.0206646003640027E-2</v>
      </c>
      <c r="AQ12" s="442">
        <v>1.3478965967381374E-2</v>
      </c>
      <c r="AR12" s="442">
        <v>1.1000347006654502E-2</v>
      </c>
      <c r="AS12" s="443">
        <v>1.2959636280371934E-2</v>
      </c>
      <c r="AT12" s="443">
        <v>1.0528229109373193E-2</v>
      </c>
      <c r="AU12" s="443">
        <v>7.7899453051415999E-3</v>
      </c>
      <c r="AV12" s="443">
        <v>6.6568623516664585E-3</v>
      </c>
      <c r="AW12" s="443">
        <v>3.8241549679786037E-3</v>
      </c>
      <c r="AX12" s="443">
        <v>1.8625051047747643E-2</v>
      </c>
      <c r="AY12" s="443">
        <v>8.5689398356557592E-3</v>
      </c>
      <c r="AZ12" s="443">
        <v>6.3263798235695416E-3</v>
      </c>
      <c r="BA12" s="443">
        <v>6.7276800362586547E-3</v>
      </c>
      <c r="BB12" s="443">
        <v>6.2791680338414105E-3</v>
      </c>
      <c r="BC12" s="443">
        <v>6.9637389848993094E-3</v>
      </c>
      <c r="BD12" s="443">
        <v>1.4564837131128385E-2</v>
      </c>
      <c r="BE12" s="443">
        <v>1.1354435429615483E-2</v>
      </c>
      <c r="BF12" s="443">
        <v>8.1676396229666479E-3</v>
      </c>
      <c r="BG12" s="443">
        <v>7.2942215129962254E-3</v>
      </c>
      <c r="BH12" s="443">
        <v>1.3408148282789177E-2</v>
      </c>
      <c r="BI12" s="443">
        <v>3.5172783347457527E-2</v>
      </c>
      <c r="BJ12" s="443">
        <v>2.181184685439648E-2</v>
      </c>
      <c r="BK12" s="443">
        <v>1.0174140686412212E-2</v>
      </c>
      <c r="BL12" s="443">
        <v>4.9336320265896804E-3</v>
      </c>
      <c r="BM12" s="443">
        <v>1.9923375265271243E-2</v>
      </c>
      <c r="BN12" s="443">
        <v>7.4122509873165527E-3</v>
      </c>
      <c r="BO12" s="443">
        <v>5.6418088725116436E-3</v>
      </c>
      <c r="BP12" s="443">
        <v>8.8286046791604799E-3</v>
      </c>
      <c r="BQ12" s="443">
        <v>8.953715921940027E-3</v>
      </c>
      <c r="BR12" s="443">
        <v>1.0150534791548146E-2</v>
      </c>
      <c r="BS12" s="443">
        <v>4.013002126891127E-2</v>
      </c>
      <c r="BT12" s="443">
        <v>9.6075992096746402E-3</v>
      </c>
      <c r="BU12" s="443">
        <v>3.3992488604254255E-3</v>
      </c>
      <c r="BV12" s="443">
        <v>1.0457411424780997E-2</v>
      </c>
      <c r="BW12" s="443">
        <v>2.0962034639290125E-2</v>
      </c>
      <c r="BX12" s="443">
        <v>5.6654147673757087E-3</v>
      </c>
      <c r="BY12" s="443">
        <v>8.7577869945682837E-3</v>
      </c>
      <c r="BZ12" s="442">
        <v>1.1991794590945251E-2</v>
      </c>
      <c r="CA12" s="442">
        <v>1.2369488908770298E-2</v>
      </c>
      <c r="CB12" s="442">
        <v>4.3906964447161748E-3</v>
      </c>
      <c r="CC12" s="442">
        <v>9.6075992096746402E-3</v>
      </c>
      <c r="CD12" s="442">
        <v>3.8005490731145381E-3</v>
      </c>
      <c r="CE12" s="442">
        <v>1.2416700698498429E-2</v>
      </c>
      <c r="CF12" s="442">
        <v>6.3027739287054765E-3</v>
      </c>
      <c r="CG12" s="442">
        <v>5.6654147673757087E-3</v>
      </c>
      <c r="CH12" s="443">
        <v>2.1646605590348023E-2</v>
      </c>
      <c r="CI12" s="443">
        <v>8.6161516253838912E-3</v>
      </c>
      <c r="CJ12" s="443">
        <v>5.9014737160163633E-3</v>
      </c>
      <c r="CK12" s="443">
        <v>3.7769431782504726E-3</v>
      </c>
      <c r="CL12" s="443">
        <v>3.1395840169207052E-2</v>
      </c>
      <c r="CM12" s="443">
        <v>6.845709510578982E-3</v>
      </c>
      <c r="CN12" s="443">
        <v>1.9002745365572692E-2</v>
      </c>
      <c r="CO12" s="443">
        <v>1.1897371011488989E-2</v>
      </c>
      <c r="CP12" s="443">
        <v>9.3951461558980515E-3</v>
      </c>
      <c r="CQ12" s="443">
        <v>4.4615141293083711E-3</v>
      </c>
      <c r="CR12" s="442">
        <v>1.1566888483392072E-2</v>
      </c>
      <c r="CS12" s="442">
        <v>2.6202543299112653E-2</v>
      </c>
      <c r="CT12" s="442">
        <v>5.098873290638138E-3</v>
      </c>
      <c r="CU12" s="442">
        <v>3.2104017015129015E-2</v>
      </c>
      <c r="CV12" s="444">
        <v>7.837157094869731E-3</v>
      </c>
      <c r="CW12" s="445">
        <v>1</v>
      </c>
      <c r="CX12" s="394"/>
      <c r="CY12" s="533"/>
    </row>
    <row r="13" spans="1:103" s="397" customFormat="1" ht="16.5" customHeight="1">
      <c r="A13" s="584" t="s">
        <v>498</v>
      </c>
      <c r="B13" s="354" t="s">
        <v>499</v>
      </c>
      <c r="C13" s="446">
        <v>15.000000000000002</v>
      </c>
      <c r="D13" s="446">
        <v>7</v>
      </c>
      <c r="E13" s="446">
        <v>4</v>
      </c>
      <c r="F13" s="446">
        <v>23.000000000000004</v>
      </c>
      <c r="G13" s="446">
        <v>2</v>
      </c>
      <c r="H13" s="446">
        <v>8</v>
      </c>
      <c r="I13" s="446">
        <v>11</v>
      </c>
      <c r="J13" s="446">
        <v>9</v>
      </c>
      <c r="K13" s="446">
        <v>19</v>
      </c>
      <c r="L13" s="446">
        <v>20</v>
      </c>
      <c r="M13" s="446">
        <v>6</v>
      </c>
      <c r="N13" s="446">
        <v>9</v>
      </c>
      <c r="O13" s="446">
        <v>7</v>
      </c>
      <c r="P13" s="446">
        <v>8</v>
      </c>
      <c r="Q13" s="446">
        <v>22</v>
      </c>
      <c r="R13" s="446">
        <v>5.9999999999999991</v>
      </c>
      <c r="S13" s="446">
        <v>10</v>
      </c>
      <c r="T13" s="446">
        <v>6</v>
      </c>
      <c r="U13" s="447">
        <v>12</v>
      </c>
      <c r="V13" s="446">
        <v>7</v>
      </c>
      <c r="W13" s="446">
        <v>9</v>
      </c>
      <c r="X13" s="446">
        <v>1.9999999999999996</v>
      </c>
      <c r="Y13" s="446">
        <v>12</v>
      </c>
      <c r="Z13" s="446">
        <v>10</v>
      </c>
      <c r="AA13" s="446">
        <v>8.0000000000000018</v>
      </c>
      <c r="AB13" s="446">
        <v>9</v>
      </c>
      <c r="AC13" s="446">
        <v>6.9999999999999991</v>
      </c>
      <c r="AD13" s="446">
        <v>13.999999999999998</v>
      </c>
      <c r="AE13" s="446">
        <v>1</v>
      </c>
      <c r="AF13" s="446">
        <v>7</v>
      </c>
      <c r="AG13" s="446">
        <v>9</v>
      </c>
      <c r="AH13" s="446">
        <v>5</v>
      </c>
      <c r="AI13" s="446">
        <v>6</v>
      </c>
      <c r="AJ13" s="446">
        <v>9</v>
      </c>
      <c r="AK13" s="446">
        <v>11</v>
      </c>
      <c r="AL13" s="446">
        <v>8</v>
      </c>
      <c r="AM13" s="446">
        <v>4</v>
      </c>
      <c r="AN13" s="446">
        <v>10</v>
      </c>
      <c r="AO13" s="446">
        <v>8</v>
      </c>
      <c r="AP13" s="446">
        <v>20</v>
      </c>
      <c r="AQ13" s="447">
        <v>4</v>
      </c>
      <c r="AR13" s="447">
        <v>8</v>
      </c>
      <c r="AS13" s="447">
        <v>5</v>
      </c>
      <c r="AT13" s="447">
        <v>5</v>
      </c>
      <c r="AU13" s="447">
        <v>8</v>
      </c>
      <c r="AV13" s="447">
        <v>8</v>
      </c>
      <c r="AW13" s="447">
        <v>5</v>
      </c>
      <c r="AX13" s="447">
        <v>39</v>
      </c>
      <c r="AY13" s="447">
        <v>13.999999999999996</v>
      </c>
      <c r="AZ13" s="447">
        <v>5</v>
      </c>
      <c r="BA13" s="447">
        <v>18</v>
      </c>
      <c r="BB13" s="447">
        <v>14</v>
      </c>
      <c r="BC13" s="447">
        <v>7.0000000000000009</v>
      </c>
      <c r="BD13" s="447">
        <v>7</v>
      </c>
      <c r="BE13" s="447">
        <v>10</v>
      </c>
      <c r="BF13" s="447">
        <v>12</v>
      </c>
      <c r="BG13" s="447">
        <v>6.9999999999999991</v>
      </c>
      <c r="BH13" s="447">
        <v>6.9999999999999991</v>
      </c>
      <c r="BI13" s="447">
        <v>9</v>
      </c>
      <c r="BJ13" s="447">
        <v>13</v>
      </c>
      <c r="BK13" s="447">
        <v>10</v>
      </c>
      <c r="BL13" s="447">
        <v>7.0000000000000009</v>
      </c>
      <c r="BM13" s="447">
        <v>26.999999999999996</v>
      </c>
      <c r="BN13" s="447">
        <v>14</v>
      </c>
      <c r="BO13" s="447">
        <v>17</v>
      </c>
      <c r="BP13" s="447">
        <v>12</v>
      </c>
      <c r="BQ13" s="447">
        <v>10</v>
      </c>
      <c r="BR13" s="447">
        <v>8</v>
      </c>
      <c r="BS13" s="447">
        <v>3.9999999999999996</v>
      </c>
      <c r="BT13" s="447">
        <v>11</v>
      </c>
      <c r="BU13" s="447">
        <v>8</v>
      </c>
      <c r="BV13" s="447">
        <v>1</v>
      </c>
      <c r="BW13" s="447">
        <v>9</v>
      </c>
      <c r="BX13" s="447">
        <v>5</v>
      </c>
      <c r="BY13" s="447">
        <v>1</v>
      </c>
      <c r="BZ13" s="446">
        <v>29.999999999999989</v>
      </c>
      <c r="CA13" s="446">
        <v>37</v>
      </c>
      <c r="CB13" s="447">
        <v>32</v>
      </c>
      <c r="CC13" s="446">
        <v>51</v>
      </c>
      <c r="CD13" s="447">
        <v>11.999999999999996</v>
      </c>
      <c r="CE13" s="446">
        <v>16</v>
      </c>
      <c r="CF13" s="447">
        <v>12</v>
      </c>
      <c r="CG13" s="447">
        <v>21</v>
      </c>
      <c r="CH13" s="447">
        <v>18</v>
      </c>
      <c r="CI13" s="447">
        <v>6</v>
      </c>
      <c r="CJ13" s="447">
        <v>23.999999999999996</v>
      </c>
      <c r="CK13" s="447">
        <v>22</v>
      </c>
      <c r="CL13" s="447">
        <v>61</v>
      </c>
      <c r="CM13" s="447">
        <v>22</v>
      </c>
      <c r="CN13" s="447">
        <v>34</v>
      </c>
      <c r="CO13" s="447">
        <v>17</v>
      </c>
      <c r="CP13" s="447">
        <v>15</v>
      </c>
      <c r="CQ13" s="447">
        <v>11.999999999999996</v>
      </c>
      <c r="CR13" s="446">
        <v>1</v>
      </c>
      <c r="CS13" s="446">
        <v>12</v>
      </c>
      <c r="CT13" s="448">
        <v>11</v>
      </c>
      <c r="CU13" s="446">
        <v>4</v>
      </c>
      <c r="CV13" s="448">
        <v>1</v>
      </c>
      <c r="CW13" s="449">
        <v>1200</v>
      </c>
      <c r="CX13" s="396"/>
      <c r="CY13" s="541"/>
    </row>
    <row r="14" spans="1:103" s="399" customFormat="1" ht="16.5" customHeight="1">
      <c r="A14" s="585"/>
      <c r="B14" s="351" t="s">
        <v>659</v>
      </c>
      <c r="C14" s="450">
        <v>5777.19</v>
      </c>
      <c r="D14" s="450">
        <v>4379.66</v>
      </c>
      <c r="E14" s="450">
        <v>3323.14</v>
      </c>
      <c r="F14" s="450">
        <v>4386.18</v>
      </c>
      <c r="G14" s="450">
        <v>3071.15</v>
      </c>
      <c r="H14" s="450">
        <v>1815.19</v>
      </c>
      <c r="I14" s="450">
        <v>1947.8</v>
      </c>
      <c r="J14" s="450">
        <v>3719.18</v>
      </c>
      <c r="K14" s="450">
        <v>3852.23</v>
      </c>
      <c r="L14" s="450">
        <v>6621.19</v>
      </c>
      <c r="M14" s="451">
        <v>3072.34</v>
      </c>
      <c r="N14" s="450">
        <v>2724.35</v>
      </c>
      <c r="O14" s="450">
        <v>3019.93</v>
      </c>
      <c r="P14" s="450">
        <v>2803.79</v>
      </c>
      <c r="Q14" s="450">
        <v>4776.8999999999996</v>
      </c>
      <c r="R14" s="450">
        <v>2455.4899999999998</v>
      </c>
      <c r="S14" s="450">
        <v>2564.79</v>
      </c>
      <c r="T14" s="450">
        <v>5859.92</v>
      </c>
      <c r="U14" s="451">
        <v>3883.04</v>
      </c>
      <c r="V14" s="450">
        <v>2008.74</v>
      </c>
      <c r="W14" s="450">
        <v>5997.36</v>
      </c>
      <c r="X14" s="450">
        <v>1792.54</v>
      </c>
      <c r="Y14" s="450">
        <v>2747.66</v>
      </c>
      <c r="Z14" s="450">
        <v>2165.1999999999998</v>
      </c>
      <c r="AA14" s="450">
        <v>5891.49</v>
      </c>
      <c r="AB14" s="450">
        <v>1593.59</v>
      </c>
      <c r="AC14" s="450">
        <v>2446.12</v>
      </c>
      <c r="AD14" s="450">
        <v>6908.84</v>
      </c>
      <c r="AE14" s="450">
        <v>5126.6899999999996</v>
      </c>
      <c r="AF14" s="450">
        <v>2460.56</v>
      </c>
      <c r="AG14" s="450">
        <v>2238.0100000000002</v>
      </c>
      <c r="AH14" s="450">
        <v>1912.27</v>
      </c>
      <c r="AI14" s="450">
        <v>2323.44</v>
      </c>
      <c r="AJ14" s="450">
        <v>1529.79</v>
      </c>
      <c r="AK14" s="450">
        <v>9294</v>
      </c>
      <c r="AL14" s="450">
        <v>1954.23</v>
      </c>
      <c r="AM14" s="450">
        <v>3937.42</v>
      </c>
      <c r="AN14" s="450">
        <v>3157.04</v>
      </c>
      <c r="AO14" s="450">
        <v>1615.2</v>
      </c>
      <c r="AP14" s="450">
        <v>5836.68</v>
      </c>
      <c r="AQ14" s="451">
        <v>3573.59</v>
      </c>
      <c r="AR14" s="451">
        <v>3998.39</v>
      </c>
      <c r="AS14" s="451">
        <v>4429.25</v>
      </c>
      <c r="AT14" s="451">
        <v>7117.97</v>
      </c>
      <c r="AU14" s="451">
        <v>3992.6</v>
      </c>
      <c r="AV14" s="451">
        <v>2658.79</v>
      </c>
      <c r="AW14" s="451">
        <v>1612.13</v>
      </c>
      <c r="AX14" s="451">
        <v>10151.48</v>
      </c>
      <c r="AY14" s="451">
        <v>4345.13</v>
      </c>
      <c r="AZ14" s="451">
        <v>2726.69</v>
      </c>
      <c r="BA14" s="451">
        <v>3814</v>
      </c>
      <c r="BB14" s="451">
        <v>3106.42</v>
      </c>
      <c r="BC14" s="451">
        <v>4037.44</v>
      </c>
      <c r="BD14" s="451">
        <v>6951.88</v>
      </c>
      <c r="BE14" s="451">
        <v>3110.71</v>
      </c>
      <c r="BF14" s="451">
        <v>3331.61</v>
      </c>
      <c r="BG14" s="451">
        <v>2289.27</v>
      </c>
      <c r="BH14" s="451">
        <v>4571.92</v>
      </c>
      <c r="BI14" s="451">
        <v>12978.52</v>
      </c>
      <c r="BJ14" s="451">
        <v>11797.85</v>
      </c>
      <c r="BK14" s="451">
        <v>4585.47</v>
      </c>
      <c r="BL14" s="451">
        <v>2553.96</v>
      </c>
      <c r="BM14" s="451">
        <v>10932.12</v>
      </c>
      <c r="BN14" s="451">
        <v>4981.07</v>
      </c>
      <c r="BO14" s="451">
        <v>4613.45</v>
      </c>
      <c r="BP14" s="451">
        <v>4400.92</v>
      </c>
      <c r="BQ14" s="451">
        <v>4346.66</v>
      </c>
      <c r="BR14" s="451">
        <v>3052.73</v>
      </c>
      <c r="BS14" s="451">
        <v>8179</v>
      </c>
      <c r="BT14" s="451">
        <v>3284.79</v>
      </c>
      <c r="BU14" s="451">
        <v>1505.28</v>
      </c>
      <c r="BV14" s="451">
        <v>2442.6</v>
      </c>
      <c r="BW14" s="451">
        <v>5734.79</v>
      </c>
      <c r="BX14" s="451">
        <v>3469.21</v>
      </c>
      <c r="BY14" s="451">
        <v>2205.16</v>
      </c>
      <c r="BZ14" s="451">
        <v>11582.42</v>
      </c>
      <c r="CA14" s="451">
        <v>8743.9699999999993</v>
      </c>
      <c r="CB14" s="451">
        <v>3962.23</v>
      </c>
      <c r="CC14" s="451">
        <v>9813.85</v>
      </c>
      <c r="CD14" s="451">
        <v>4001.87</v>
      </c>
      <c r="CE14" s="450">
        <v>6923.12</v>
      </c>
      <c r="CF14" s="451">
        <v>7072.23</v>
      </c>
      <c r="CG14" s="451">
        <v>3788.51</v>
      </c>
      <c r="CH14" s="451">
        <v>7903.84</v>
      </c>
      <c r="CI14" s="451">
        <v>4986.24</v>
      </c>
      <c r="CJ14" s="451">
        <v>5306.77</v>
      </c>
      <c r="CK14" s="451">
        <v>3994.52</v>
      </c>
      <c r="CL14" s="451">
        <v>17204.09</v>
      </c>
      <c r="CM14" s="451">
        <v>5285.95</v>
      </c>
      <c r="CN14" s="451">
        <v>12318.09</v>
      </c>
      <c r="CO14" s="451">
        <v>5977.39</v>
      </c>
      <c r="CP14" s="451">
        <v>4361.33</v>
      </c>
      <c r="CQ14" s="451">
        <v>3319.16</v>
      </c>
      <c r="CR14" s="450">
        <v>7711.14</v>
      </c>
      <c r="CS14" s="450">
        <v>4646.6499999999996</v>
      </c>
      <c r="CT14" s="452">
        <v>1176.25</v>
      </c>
      <c r="CU14" s="450">
        <v>5624.23</v>
      </c>
      <c r="CV14" s="452">
        <v>1355.13</v>
      </c>
      <c r="CW14" s="453">
        <v>456932.16</v>
      </c>
      <c r="CX14" s="398"/>
      <c r="CY14" s="542"/>
    </row>
    <row r="15" spans="1:103" s="399" customFormat="1" ht="16.5" customHeight="1">
      <c r="A15" s="585"/>
      <c r="B15" s="355" t="s">
        <v>677</v>
      </c>
      <c r="C15" s="454">
        <v>5777.1900000000023</v>
      </c>
      <c r="D15" s="454">
        <v>4379.66</v>
      </c>
      <c r="E15" s="454">
        <v>3323.1400000000003</v>
      </c>
      <c r="F15" s="454">
        <v>4233.5999999999995</v>
      </c>
      <c r="G15" s="454">
        <v>3071.15</v>
      </c>
      <c r="H15" s="454">
        <v>1815.19</v>
      </c>
      <c r="I15" s="454">
        <v>1947.8000000000002</v>
      </c>
      <c r="J15" s="454">
        <v>3719.1800000000003</v>
      </c>
      <c r="K15" s="454">
        <v>3510.2200000000003</v>
      </c>
      <c r="L15" s="454">
        <v>6233.3399999999983</v>
      </c>
      <c r="M15" s="455">
        <v>3072.34</v>
      </c>
      <c r="N15" s="454">
        <v>2724.35</v>
      </c>
      <c r="O15" s="454">
        <v>3019.9300000000003</v>
      </c>
      <c r="P15" s="454">
        <v>2803.79</v>
      </c>
      <c r="Q15" s="454">
        <v>4776.8999999999987</v>
      </c>
      <c r="R15" s="454">
        <v>2455.4900000000002</v>
      </c>
      <c r="S15" s="454">
        <v>2564.79</v>
      </c>
      <c r="T15" s="454">
        <v>5859.920000000001</v>
      </c>
      <c r="U15" s="455">
        <v>3883.0400000000004</v>
      </c>
      <c r="V15" s="454">
        <v>2008.7399999999998</v>
      </c>
      <c r="W15" s="454">
        <v>5997.3600000000006</v>
      </c>
      <c r="X15" s="454">
        <v>1792.5400000000004</v>
      </c>
      <c r="Y15" s="454">
        <v>2140.34</v>
      </c>
      <c r="Z15" s="454">
        <v>2165.1999999999998</v>
      </c>
      <c r="AA15" s="454">
        <v>5891.49</v>
      </c>
      <c r="AB15" s="454">
        <v>1593.59</v>
      </c>
      <c r="AC15" s="454">
        <v>2446.12</v>
      </c>
      <c r="AD15" s="450">
        <v>6908.840000000002</v>
      </c>
      <c r="AE15" s="454">
        <v>5126.6899999999996</v>
      </c>
      <c r="AF15" s="454">
        <v>2460.56</v>
      </c>
      <c r="AG15" s="454">
        <v>2238.0100000000002</v>
      </c>
      <c r="AH15" s="454">
        <v>1589.09</v>
      </c>
      <c r="AI15" s="454">
        <v>2323.44</v>
      </c>
      <c r="AJ15" s="454">
        <v>1529.79</v>
      </c>
      <c r="AK15" s="450">
        <v>9294.0000000000018</v>
      </c>
      <c r="AL15" s="454">
        <v>1954.2300000000002</v>
      </c>
      <c r="AM15" s="454">
        <v>3937.4199999999996</v>
      </c>
      <c r="AN15" s="454">
        <v>3157.0400000000004</v>
      </c>
      <c r="AO15" s="454">
        <v>1615.2000000000003</v>
      </c>
      <c r="AP15" s="450">
        <v>5627.86</v>
      </c>
      <c r="AQ15" s="455">
        <v>3573.59</v>
      </c>
      <c r="AR15" s="455">
        <v>3998.3900000000003</v>
      </c>
      <c r="AS15" s="455">
        <v>4429.2500000000009</v>
      </c>
      <c r="AT15" s="455">
        <v>7117.9700000000012</v>
      </c>
      <c r="AU15" s="455">
        <v>3992.6000000000004</v>
      </c>
      <c r="AV15" s="455">
        <v>2658.79</v>
      </c>
      <c r="AW15" s="451">
        <v>1612.13</v>
      </c>
      <c r="AX15" s="451">
        <v>10057.9</v>
      </c>
      <c r="AY15" s="451">
        <v>4345.13</v>
      </c>
      <c r="AZ15" s="451">
        <v>2726.6899999999996</v>
      </c>
      <c r="BA15" s="451">
        <v>3813.9999999999991</v>
      </c>
      <c r="BB15" s="451">
        <v>3106.42</v>
      </c>
      <c r="BC15" s="451">
        <v>4037.4399999999996</v>
      </c>
      <c r="BD15" s="451">
        <v>6537.119999999999</v>
      </c>
      <c r="BE15" s="451">
        <v>3110.71</v>
      </c>
      <c r="BF15" s="451">
        <v>3331.61</v>
      </c>
      <c r="BG15" s="451">
        <v>2289.27</v>
      </c>
      <c r="BH15" s="451">
        <v>4571.9199999999992</v>
      </c>
      <c r="BI15" s="451">
        <v>12978.519999999999</v>
      </c>
      <c r="BJ15" s="451">
        <v>11557.399999999998</v>
      </c>
      <c r="BK15" s="451">
        <v>4218.2199999999993</v>
      </c>
      <c r="BL15" s="451">
        <v>2553.96</v>
      </c>
      <c r="BM15" s="451">
        <v>10932.12</v>
      </c>
      <c r="BN15" s="451">
        <v>4981.07</v>
      </c>
      <c r="BO15" s="451">
        <v>4613.45</v>
      </c>
      <c r="BP15" s="451">
        <v>4400.92</v>
      </c>
      <c r="BQ15" s="451">
        <v>4346.66</v>
      </c>
      <c r="BR15" s="451">
        <v>3052.73</v>
      </c>
      <c r="BS15" s="451">
        <v>8179.0000000000009</v>
      </c>
      <c r="BT15" s="451">
        <v>3284.79</v>
      </c>
      <c r="BU15" s="451">
        <v>1505.2800000000002</v>
      </c>
      <c r="BV15" s="451">
        <v>2442.6</v>
      </c>
      <c r="BW15" s="451">
        <v>5734.79</v>
      </c>
      <c r="BX15" s="451">
        <v>3469.21</v>
      </c>
      <c r="BY15" s="451">
        <v>2205.16</v>
      </c>
      <c r="BZ15" s="455">
        <v>11582.420000000004</v>
      </c>
      <c r="CA15" s="455">
        <v>8451.19</v>
      </c>
      <c r="CB15" s="455">
        <v>3962.2300000000009</v>
      </c>
      <c r="CC15" s="455">
        <v>9766.1999999999989</v>
      </c>
      <c r="CD15" s="455">
        <v>3568.099999999999</v>
      </c>
      <c r="CE15" s="450">
        <v>6923.1200000000008</v>
      </c>
      <c r="CF15" s="455">
        <v>7072.2300000000014</v>
      </c>
      <c r="CG15" s="455">
        <v>3788.5099999999993</v>
      </c>
      <c r="CH15" s="455">
        <v>7903.8399999999974</v>
      </c>
      <c r="CI15" s="455">
        <v>4762.8900000000003</v>
      </c>
      <c r="CJ15" s="455">
        <v>5306.7700000000013</v>
      </c>
      <c r="CK15" s="455">
        <v>3994.5200000000004</v>
      </c>
      <c r="CL15" s="455">
        <v>17161.809999999998</v>
      </c>
      <c r="CM15" s="455">
        <v>5285.95</v>
      </c>
      <c r="CN15" s="455">
        <v>12318.089999999998</v>
      </c>
      <c r="CO15" s="455">
        <v>5977.3900000000012</v>
      </c>
      <c r="CP15" s="455">
        <v>4361.33</v>
      </c>
      <c r="CQ15" s="455">
        <v>3319.16</v>
      </c>
      <c r="CR15" s="454">
        <v>7711.14</v>
      </c>
      <c r="CS15" s="454">
        <v>4484.8</v>
      </c>
      <c r="CT15" s="454">
        <v>1176.2499999999998</v>
      </c>
      <c r="CU15" s="454">
        <v>5624.2300000000005</v>
      </c>
      <c r="CV15" s="456">
        <v>1355.13</v>
      </c>
      <c r="CW15" s="453">
        <v>452592.67999999988</v>
      </c>
      <c r="CX15" s="398"/>
      <c r="CY15" s="542"/>
    </row>
    <row r="16" spans="1:103" s="395" customFormat="1" ht="16.5" customHeight="1">
      <c r="A16" s="585"/>
      <c r="B16" s="356" t="s">
        <v>654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8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7"/>
      <c r="CA16" s="457"/>
      <c r="CB16" s="458"/>
      <c r="CC16" s="457"/>
      <c r="CD16" s="458"/>
      <c r="CE16" s="457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7"/>
      <c r="CS16" s="457"/>
      <c r="CT16" s="459"/>
      <c r="CU16" s="457"/>
      <c r="CV16" s="459"/>
      <c r="CW16" s="433"/>
      <c r="CX16" s="394"/>
      <c r="CY16" s="533"/>
    </row>
    <row r="17" spans="1:103" s="395" customFormat="1">
      <c r="A17" s="585"/>
      <c r="B17" s="516" t="s">
        <v>664</v>
      </c>
      <c r="C17" s="430">
        <v>1.0000000000000004</v>
      </c>
      <c r="D17" s="430">
        <v>1</v>
      </c>
      <c r="E17" s="430">
        <v>1.0000000000000002</v>
      </c>
      <c r="F17" s="430">
        <v>0.96521346593163049</v>
      </c>
      <c r="G17" s="430">
        <v>1</v>
      </c>
      <c r="H17" s="430">
        <v>1</v>
      </c>
      <c r="I17" s="430">
        <v>1.0000000000000002</v>
      </c>
      <c r="J17" s="430">
        <v>1.0000000000000002</v>
      </c>
      <c r="K17" s="430">
        <v>0.91121765834334922</v>
      </c>
      <c r="L17" s="430">
        <v>0.9414229164243888</v>
      </c>
      <c r="M17" s="430">
        <v>1</v>
      </c>
      <c r="N17" s="430">
        <v>1</v>
      </c>
      <c r="O17" s="430">
        <v>1.0000000000000002</v>
      </c>
      <c r="P17" s="430">
        <v>1</v>
      </c>
      <c r="Q17" s="430">
        <v>0.99999999999999978</v>
      </c>
      <c r="R17" s="430">
        <v>1.0000000000000002</v>
      </c>
      <c r="S17" s="430">
        <v>1</v>
      </c>
      <c r="T17" s="430">
        <v>1.0000000000000002</v>
      </c>
      <c r="U17" s="431">
        <v>1.0000000000000002</v>
      </c>
      <c r="V17" s="430">
        <v>0.99999999999999989</v>
      </c>
      <c r="W17" s="430">
        <v>1.0000000000000002</v>
      </c>
      <c r="X17" s="430">
        <v>1.0000000000000002</v>
      </c>
      <c r="Y17" s="430">
        <v>0.77896828574132182</v>
      </c>
      <c r="Z17" s="430">
        <v>1</v>
      </c>
      <c r="AA17" s="430">
        <v>1</v>
      </c>
      <c r="AB17" s="430">
        <v>1</v>
      </c>
      <c r="AC17" s="430">
        <v>1</v>
      </c>
      <c r="AD17" s="430">
        <v>1.0000000000000002</v>
      </c>
      <c r="AE17" s="430">
        <v>1</v>
      </c>
      <c r="AF17" s="430">
        <v>1</v>
      </c>
      <c r="AG17" s="430">
        <v>1</v>
      </c>
      <c r="AH17" s="430">
        <v>0.83099666888044044</v>
      </c>
      <c r="AI17" s="430">
        <v>1</v>
      </c>
      <c r="AJ17" s="430">
        <v>1</v>
      </c>
      <c r="AK17" s="430">
        <v>1.0000000000000002</v>
      </c>
      <c r="AL17" s="430">
        <v>1.0000000000000002</v>
      </c>
      <c r="AM17" s="430">
        <v>0.99999999999999989</v>
      </c>
      <c r="AN17" s="430">
        <v>1.0000000000000002</v>
      </c>
      <c r="AO17" s="430">
        <v>1.0000000000000002</v>
      </c>
      <c r="AP17" s="430">
        <v>0.96422281159837431</v>
      </c>
      <c r="AQ17" s="431">
        <v>1</v>
      </c>
      <c r="AR17" s="431">
        <v>1.0000000000000002</v>
      </c>
      <c r="AS17" s="431">
        <v>1.0000000000000002</v>
      </c>
      <c r="AT17" s="431">
        <v>1.0000000000000002</v>
      </c>
      <c r="AU17" s="431">
        <v>1.0000000000000002</v>
      </c>
      <c r="AV17" s="431">
        <v>1</v>
      </c>
      <c r="AW17" s="431">
        <v>1</v>
      </c>
      <c r="AX17" s="431">
        <v>0.9907816397214988</v>
      </c>
      <c r="AY17" s="431">
        <v>1</v>
      </c>
      <c r="AZ17" s="431">
        <v>0.99999999999999978</v>
      </c>
      <c r="BA17" s="431">
        <v>0.99999999999999978</v>
      </c>
      <c r="BB17" s="431">
        <v>1</v>
      </c>
      <c r="BC17" s="431">
        <v>0.99999999999999989</v>
      </c>
      <c r="BD17" s="431">
        <v>0.94033844082464013</v>
      </c>
      <c r="BE17" s="431">
        <v>1</v>
      </c>
      <c r="BF17" s="431">
        <v>1</v>
      </c>
      <c r="BG17" s="431">
        <v>1</v>
      </c>
      <c r="BH17" s="431">
        <v>0.99999999999999978</v>
      </c>
      <c r="BI17" s="431">
        <v>0.99999999999999989</v>
      </c>
      <c r="BJ17" s="431">
        <v>0.97961916789923564</v>
      </c>
      <c r="BK17" s="431">
        <v>0.91991006374482853</v>
      </c>
      <c r="BL17" s="431">
        <v>1</v>
      </c>
      <c r="BM17" s="431">
        <v>1</v>
      </c>
      <c r="BN17" s="431">
        <v>1</v>
      </c>
      <c r="BO17" s="431">
        <v>1</v>
      </c>
      <c r="BP17" s="431">
        <v>1</v>
      </c>
      <c r="BQ17" s="431">
        <v>1</v>
      </c>
      <c r="BR17" s="431">
        <v>1</v>
      </c>
      <c r="BS17" s="431">
        <v>1.0000000000000002</v>
      </c>
      <c r="BT17" s="431">
        <v>1</v>
      </c>
      <c r="BU17" s="431">
        <v>1.0000000000000002</v>
      </c>
      <c r="BV17" s="431">
        <v>1</v>
      </c>
      <c r="BW17" s="431">
        <v>1</v>
      </c>
      <c r="BX17" s="431">
        <v>1</v>
      </c>
      <c r="BY17" s="431">
        <v>1</v>
      </c>
      <c r="BZ17" s="430">
        <v>1.0000000000000002</v>
      </c>
      <c r="CA17" s="430">
        <v>0.96651635355565046</v>
      </c>
      <c r="CB17" s="431">
        <v>1.0000000000000002</v>
      </c>
      <c r="CC17" s="430">
        <v>0.99514461704631707</v>
      </c>
      <c r="CD17" s="431">
        <v>0.89160817317903862</v>
      </c>
      <c r="CE17" s="430">
        <v>1.0000000000000002</v>
      </c>
      <c r="CF17" s="431">
        <v>1.0000000000000002</v>
      </c>
      <c r="CG17" s="431">
        <v>0.99999999999999978</v>
      </c>
      <c r="CH17" s="431">
        <v>0.99999999999999967</v>
      </c>
      <c r="CI17" s="431">
        <v>0.95520672891798242</v>
      </c>
      <c r="CJ17" s="431">
        <v>1.0000000000000002</v>
      </c>
      <c r="CK17" s="431">
        <v>1.0000000000000002</v>
      </c>
      <c r="CL17" s="431">
        <v>0.99754244484887011</v>
      </c>
      <c r="CM17" s="431">
        <v>1</v>
      </c>
      <c r="CN17" s="431">
        <v>0.99999999999999989</v>
      </c>
      <c r="CO17" s="431">
        <v>1.0000000000000002</v>
      </c>
      <c r="CP17" s="431">
        <v>1</v>
      </c>
      <c r="CQ17" s="431">
        <v>1</v>
      </c>
      <c r="CR17" s="430">
        <v>1</v>
      </c>
      <c r="CS17" s="430">
        <v>0.96516845469316614</v>
      </c>
      <c r="CT17" s="432">
        <v>0.99999999999999978</v>
      </c>
      <c r="CU17" s="430">
        <v>1.0000000000000002</v>
      </c>
      <c r="CV17" s="432">
        <v>1</v>
      </c>
      <c r="CW17" s="433">
        <v>0.99050301033746435</v>
      </c>
      <c r="CX17" s="394"/>
      <c r="CY17" s="533"/>
    </row>
    <row r="18" spans="1:103" s="395" customFormat="1">
      <c r="A18" s="585"/>
      <c r="B18" s="515" t="s">
        <v>623</v>
      </c>
      <c r="C18" s="430">
        <v>0.8249097285451672</v>
      </c>
      <c r="D18" s="430">
        <v>1</v>
      </c>
      <c r="E18" s="430">
        <v>1.0000000000000002</v>
      </c>
      <c r="F18" s="430">
        <v>0.98260673296581513</v>
      </c>
      <c r="G18" s="430">
        <v>1</v>
      </c>
      <c r="H18" s="430">
        <v>1.0000000000000002</v>
      </c>
      <c r="I18" s="430">
        <v>1.0000000000000002</v>
      </c>
      <c r="J18" s="430">
        <v>1.0000000000000002</v>
      </c>
      <c r="K18" s="430">
        <v>1.0000000000000002</v>
      </c>
      <c r="L18" s="430">
        <v>0.9707892387924224</v>
      </c>
      <c r="M18" s="430">
        <v>1</v>
      </c>
      <c r="N18" s="430">
        <v>1</v>
      </c>
      <c r="O18" s="430">
        <v>1.0000000000000002</v>
      </c>
      <c r="P18" s="430">
        <v>1</v>
      </c>
      <c r="Q18" s="430">
        <v>0.99562683436399613</v>
      </c>
      <c r="R18" s="430">
        <v>1.0000000000000002</v>
      </c>
      <c r="S18" s="430">
        <v>1</v>
      </c>
      <c r="T18" s="430">
        <v>1.0000000000000002</v>
      </c>
      <c r="U18" s="431">
        <v>1.0000000000000002</v>
      </c>
      <c r="V18" s="430">
        <v>0.99999999999999989</v>
      </c>
      <c r="W18" s="430">
        <v>1.0000000000000002</v>
      </c>
      <c r="X18" s="430">
        <v>1.0000000000000002</v>
      </c>
      <c r="Y18" s="430">
        <v>1</v>
      </c>
      <c r="Z18" s="430">
        <v>0.90090984666543517</v>
      </c>
      <c r="AA18" s="430">
        <v>0.90158347617996992</v>
      </c>
      <c r="AB18" s="430">
        <v>0.8779548064433137</v>
      </c>
      <c r="AC18" s="430">
        <v>1</v>
      </c>
      <c r="AD18" s="430">
        <v>1.0000000000000002</v>
      </c>
      <c r="AE18" s="430">
        <v>1</v>
      </c>
      <c r="AF18" s="430">
        <v>1</v>
      </c>
      <c r="AG18" s="430">
        <v>1</v>
      </c>
      <c r="AH18" s="430">
        <v>0.64237454766038438</v>
      </c>
      <c r="AI18" s="430">
        <v>1</v>
      </c>
      <c r="AJ18" s="430">
        <v>1</v>
      </c>
      <c r="AK18" s="430">
        <v>0.94034646008177336</v>
      </c>
      <c r="AL18" s="430">
        <v>1.0000000000000002</v>
      </c>
      <c r="AM18" s="430">
        <v>0.99999999999999989</v>
      </c>
      <c r="AN18" s="430">
        <v>1.0000000000000002</v>
      </c>
      <c r="AO18" s="430">
        <v>1.0000000000000002</v>
      </c>
      <c r="AP18" s="430">
        <v>0.95507891472549455</v>
      </c>
      <c r="AQ18" s="431">
        <v>1</v>
      </c>
      <c r="AR18" s="431">
        <v>1.0000000000000002</v>
      </c>
      <c r="AS18" s="431">
        <v>1.0000000000000002</v>
      </c>
      <c r="AT18" s="431">
        <v>1.0000000000000002</v>
      </c>
      <c r="AU18" s="431">
        <v>1.0000000000000002</v>
      </c>
      <c r="AV18" s="431">
        <v>1</v>
      </c>
      <c r="AW18" s="431">
        <v>1</v>
      </c>
      <c r="AX18" s="431">
        <v>0.88567972354769908</v>
      </c>
      <c r="AY18" s="431">
        <v>1</v>
      </c>
      <c r="AZ18" s="431">
        <v>0.99999999999999978</v>
      </c>
      <c r="BA18" s="431">
        <v>0.99999999999999978</v>
      </c>
      <c r="BB18" s="431">
        <v>0.8188718846775388</v>
      </c>
      <c r="BC18" s="431">
        <v>0.99999999999999989</v>
      </c>
      <c r="BD18" s="431">
        <v>0.94033844082464013</v>
      </c>
      <c r="BE18" s="431">
        <v>1</v>
      </c>
      <c r="BF18" s="431">
        <v>1</v>
      </c>
      <c r="BG18" s="431">
        <v>1</v>
      </c>
      <c r="BH18" s="431">
        <v>0.99999999999999978</v>
      </c>
      <c r="BI18" s="431">
        <v>0.99999999999999989</v>
      </c>
      <c r="BJ18" s="431">
        <v>0.95923833579847151</v>
      </c>
      <c r="BK18" s="431">
        <v>0.99999999999999978</v>
      </c>
      <c r="BL18" s="431">
        <v>0.99999999999999978</v>
      </c>
      <c r="BM18" s="431">
        <v>0.97528750141784026</v>
      </c>
      <c r="BN18" s="431">
        <v>1</v>
      </c>
      <c r="BO18" s="431">
        <v>0.9630108729095973</v>
      </c>
      <c r="BP18" s="431">
        <v>1</v>
      </c>
      <c r="BQ18" s="431">
        <v>1</v>
      </c>
      <c r="BR18" s="431">
        <v>1.0000000000000002</v>
      </c>
      <c r="BS18" s="431">
        <v>1.0000000000000002</v>
      </c>
      <c r="BT18" s="431">
        <v>1</v>
      </c>
      <c r="BU18" s="431">
        <v>0.65831217227846839</v>
      </c>
      <c r="BV18" s="431">
        <v>1</v>
      </c>
      <c r="BW18" s="431">
        <v>1</v>
      </c>
      <c r="BX18" s="431">
        <v>1</v>
      </c>
      <c r="BY18" s="461" t="s">
        <v>198</v>
      </c>
      <c r="BZ18" s="430">
        <v>1.0000000000000002</v>
      </c>
      <c r="CA18" s="430">
        <v>0.97840223422797012</v>
      </c>
      <c r="CB18" s="431">
        <v>1.0000000000000004</v>
      </c>
      <c r="CC18" s="430">
        <v>0.95222364311661567</v>
      </c>
      <c r="CD18" s="431">
        <v>0.89235032622249078</v>
      </c>
      <c r="CE18" s="430">
        <v>1.0000000000000002</v>
      </c>
      <c r="CF18" s="431">
        <v>1.0000000000000002</v>
      </c>
      <c r="CG18" s="431">
        <v>0.929177961784448</v>
      </c>
      <c r="CH18" s="431">
        <v>0.99999999999999978</v>
      </c>
      <c r="CI18" s="431">
        <v>1</v>
      </c>
      <c r="CJ18" s="431">
        <v>1.0000000000000002</v>
      </c>
      <c r="CK18" s="431">
        <v>1.0000000000000002</v>
      </c>
      <c r="CL18" s="431">
        <v>0.99754244484887011</v>
      </c>
      <c r="CM18" s="431">
        <v>0.93482344706249576</v>
      </c>
      <c r="CN18" s="431">
        <v>0.98271664806933767</v>
      </c>
      <c r="CO18" s="431">
        <v>1.0000000000000002</v>
      </c>
      <c r="CP18" s="431">
        <v>0.94591787367614932</v>
      </c>
      <c r="CQ18" s="461" t="s">
        <v>198</v>
      </c>
      <c r="CR18" s="430">
        <v>1</v>
      </c>
      <c r="CS18" s="430">
        <v>0.96516740521380551</v>
      </c>
      <c r="CT18" s="432">
        <v>0.99999999999999978</v>
      </c>
      <c r="CU18" s="430">
        <v>1.0000000000000002</v>
      </c>
      <c r="CV18" s="432">
        <v>1</v>
      </c>
      <c r="CW18" s="433">
        <v>0.97884154445449612</v>
      </c>
      <c r="CX18" s="394"/>
      <c r="CY18" s="533"/>
    </row>
    <row r="19" spans="1:103" s="395" customFormat="1">
      <c r="A19" s="585"/>
      <c r="B19" s="516" t="s">
        <v>615</v>
      </c>
      <c r="C19" s="430">
        <v>0.94621620153090713</v>
      </c>
      <c r="D19" s="430">
        <v>1</v>
      </c>
      <c r="E19" s="430">
        <v>1.0000000000000002</v>
      </c>
      <c r="F19" s="430">
        <v>0.94782019889744584</v>
      </c>
      <c r="G19" s="430">
        <v>1</v>
      </c>
      <c r="H19" s="430">
        <v>1.0000000000000002</v>
      </c>
      <c r="I19" s="430">
        <v>1.0000000000000002</v>
      </c>
      <c r="J19" s="430">
        <v>1.0000000000000002</v>
      </c>
      <c r="K19" s="430">
        <v>1.0000000000000002</v>
      </c>
      <c r="L19" s="430">
        <v>0.99999999999999989</v>
      </c>
      <c r="M19" s="430">
        <v>1</v>
      </c>
      <c r="N19" s="430">
        <v>1</v>
      </c>
      <c r="O19" s="430">
        <v>1.0000000000000002</v>
      </c>
      <c r="P19" s="430">
        <v>1</v>
      </c>
      <c r="Q19" s="430">
        <v>0.89107566520354642</v>
      </c>
      <c r="R19" s="430">
        <v>0.88071384354738858</v>
      </c>
      <c r="S19" s="430">
        <v>1</v>
      </c>
      <c r="T19" s="430">
        <v>1.0000000000000002</v>
      </c>
      <c r="U19" s="431">
        <v>0.74804455604919184</v>
      </c>
      <c r="V19" s="430">
        <v>0.99999999999999989</v>
      </c>
      <c r="W19" s="430">
        <v>1.0000000000000002</v>
      </c>
      <c r="X19" s="430">
        <v>1.0000000000000002</v>
      </c>
      <c r="Y19" s="430">
        <v>0.96734312105573472</v>
      </c>
      <c r="Z19" s="430">
        <v>0.85494323644700843</v>
      </c>
      <c r="AA19" s="430">
        <v>1</v>
      </c>
      <c r="AB19" s="430">
        <v>1</v>
      </c>
      <c r="AC19" s="430">
        <v>1</v>
      </c>
      <c r="AD19" s="430">
        <v>1.0000000000000002</v>
      </c>
      <c r="AE19" s="430">
        <v>1</v>
      </c>
      <c r="AF19" s="430">
        <v>1</v>
      </c>
      <c r="AG19" s="430">
        <v>1</v>
      </c>
      <c r="AH19" s="430">
        <v>1</v>
      </c>
      <c r="AI19" s="430">
        <v>1</v>
      </c>
      <c r="AJ19" s="430">
        <v>0.99999999999999989</v>
      </c>
      <c r="AK19" s="430">
        <v>0.93155369055304527</v>
      </c>
      <c r="AL19" s="430">
        <v>1.0000000000000002</v>
      </c>
      <c r="AM19" s="430">
        <v>0.99999999999999989</v>
      </c>
      <c r="AN19" s="430">
        <v>1.0000000000000002</v>
      </c>
      <c r="AO19" s="430">
        <v>1.0000000000000002</v>
      </c>
      <c r="AP19" s="430">
        <v>0.99999999999999989</v>
      </c>
      <c r="AQ19" s="460">
        <v>0.98161512652542682</v>
      </c>
      <c r="AR19" s="460">
        <v>1.0000000000000002</v>
      </c>
      <c r="AS19" s="461">
        <v>1.0000000000000002</v>
      </c>
      <c r="AT19" s="461">
        <v>1.0000000000000002</v>
      </c>
      <c r="AU19" s="461">
        <v>1.0000000000000002</v>
      </c>
      <c r="AV19" s="461">
        <v>1</v>
      </c>
      <c r="AW19" s="461">
        <v>1</v>
      </c>
      <c r="AX19" s="461">
        <v>0.85240477250607749</v>
      </c>
      <c r="AY19" s="461">
        <v>1</v>
      </c>
      <c r="AZ19" s="461">
        <v>0.99999999999999978</v>
      </c>
      <c r="BA19" s="461">
        <v>0.99999999999999978</v>
      </c>
      <c r="BB19" s="461">
        <v>0.96988172880679357</v>
      </c>
      <c r="BC19" s="461">
        <v>0.99999999999999989</v>
      </c>
      <c r="BD19" s="461">
        <v>0.94033844082464013</v>
      </c>
      <c r="BE19" s="461">
        <v>0.90286917525276056</v>
      </c>
      <c r="BF19" s="461">
        <v>1</v>
      </c>
      <c r="BG19" s="461">
        <v>1</v>
      </c>
      <c r="BH19" s="461">
        <v>0.93630465974907673</v>
      </c>
      <c r="BI19" s="461">
        <v>0.99999999999999989</v>
      </c>
      <c r="BJ19" s="461">
        <v>0.97961916789923564</v>
      </c>
      <c r="BK19" s="461">
        <v>0.9310648635799601</v>
      </c>
      <c r="BL19" s="461">
        <v>0.99999999999999978</v>
      </c>
      <c r="BM19" s="461">
        <v>0.95037193151922972</v>
      </c>
      <c r="BN19" s="461">
        <v>1</v>
      </c>
      <c r="BO19" s="461">
        <v>0.95612050772024226</v>
      </c>
      <c r="BP19" s="461">
        <v>1</v>
      </c>
      <c r="BQ19" s="461">
        <v>1</v>
      </c>
      <c r="BR19" s="461">
        <v>1.0000000000000002</v>
      </c>
      <c r="BS19" s="461">
        <v>1.0000000000000002</v>
      </c>
      <c r="BT19" s="461">
        <v>0.67219038580866519</v>
      </c>
      <c r="BU19" s="461">
        <v>0.73725554859347686</v>
      </c>
      <c r="BV19" s="461" t="s">
        <v>198</v>
      </c>
      <c r="BW19" s="461" t="s">
        <v>198</v>
      </c>
      <c r="BX19" s="461" t="s">
        <v>198</v>
      </c>
      <c r="BY19" s="461" t="s">
        <v>198</v>
      </c>
      <c r="BZ19" s="430">
        <v>0.96680662002705842</v>
      </c>
      <c r="CA19" s="430">
        <v>1.0000000000000002</v>
      </c>
      <c r="CB19" s="431">
        <v>1.0000000000000004</v>
      </c>
      <c r="CC19" s="430">
        <v>0.97610112239335212</v>
      </c>
      <c r="CD19" s="431">
        <v>0.89349518207983969</v>
      </c>
      <c r="CE19" s="430">
        <v>0.96612365523058974</v>
      </c>
      <c r="CF19" s="431">
        <v>1.0000000000000002</v>
      </c>
      <c r="CG19" s="431">
        <v>0.99999999999999978</v>
      </c>
      <c r="CH19" s="461">
        <v>0.99999999999999978</v>
      </c>
      <c r="CI19" s="461">
        <v>1</v>
      </c>
      <c r="CJ19" s="461">
        <v>1.0000000000000002</v>
      </c>
      <c r="CK19" s="461">
        <v>0.90459091559675886</v>
      </c>
      <c r="CL19" s="461">
        <v>0.83279159088664023</v>
      </c>
      <c r="CM19" s="461">
        <v>0.92544954076372254</v>
      </c>
      <c r="CN19" s="461">
        <v>0.99080220857244516</v>
      </c>
      <c r="CO19" s="461">
        <v>1.0000000000000002</v>
      </c>
      <c r="CP19" s="461">
        <v>0.92165149395766932</v>
      </c>
      <c r="CQ19" s="461" t="s">
        <v>198</v>
      </c>
      <c r="CR19" s="430">
        <v>1</v>
      </c>
      <c r="CS19" s="430">
        <v>1</v>
      </c>
      <c r="CT19" s="432">
        <v>0.99999999999999978</v>
      </c>
      <c r="CU19" s="462">
        <v>1.0000000000000002</v>
      </c>
      <c r="CV19" s="463">
        <v>1</v>
      </c>
      <c r="CW19" s="433">
        <v>0.96928584178215493</v>
      </c>
      <c r="CX19" s="394"/>
      <c r="CY19" s="533"/>
    </row>
    <row r="20" spans="1:103" s="395" customFormat="1">
      <c r="A20" s="585"/>
      <c r="B20" s="515" t="s">
        <v>517</v>
      </c>
      <c r="C20" s="430">
        <v>1.0000000000000002</v>
      </c>
      <c r="D20" s="430">
        <v>1</v>
      </c>
      <c r="E20" s="430">
        <v>1.0000000000000002</v>
      </c>
      <c r="F20" s="430">
        <v>0.91704572632537995</v>
      </c>
      <c r="G20" s="430">
        <v>1</v>
      </c>
      <c r="H20" s="430">
        <v>1.0000000000000002</v>
      </c>
      <c r="I20" s="430">
        <v>1.0000000000000002</v>
      </c>
      <c r="J20" s="430">
        <v>1.0000000000000002</v>
      </c>
      <c r="K20" s="430">
        <v>1.0000000000000002</v>
      </c>
      <c r="L20" s="430">
        <v>0.99999999999999989</v>
      </c>
      <c r="M20" s="430">
        <v>0.8335322836131106</v>
      </c>
      <c r="N20" s="430">
        <v>1</v>
      </c>
      <c r="O20" s="430">
        <v>1.0000000000000002</v>
      </c>
      <c r="P20" s="430">
        <v>0.99999999999999989</v>
      </c>
      <c r="Q20" s="430">
        <v>0.78698300321786796</v>
      </c>
      <c r="R20" s="430">
        <v>0.88071384354738858</v>
      </c>
      <c r="S20" s="430">
        <v>1</v>
      </c>
      <c r="T20" s="430">
        <v>1.0000000000000002</v>
      </c>
      <c r="U20" s="430">
        <v>0.47425609690125176</v>
      </c>
      <c r="V20" s="430">
        <v>0.99999999999999989</v>
      </c>
      <c r="W20" s="430">
        <v>1.0000000000000002</v>
      </c>
      <c r="X20" s="430">
        <v>1.0000000000000002</v>
      </c>
      <c r="Y20" s="430">
        <v>0.96734312105573472</v>
      </c>
      <c r="Z20" s="430">
        <v>0.85494323644700843</v>
      </c>
      <c r="AA20" s="430">
        <v>0.96369585434896254</v>
      </c>
      <c r="AB20" s="430">
        <v>1</v>
      </c>
      <c r="AC20" s="430">
        <v>1</v>
      </c>
      <c r="AD20" s="430">
        <v>1.0000000000000002</v>
      </c>
      <c r="AE20" s="430">
        <v>1</v>
      </c>
      <c r="AF20" s="430">
        <v>1</v>
      </c>
      <c r="AG20" s="430">
        <v>1</v>
      </c>
      <c r="AH20" s="430">
        <v>1</v>
      </c>
      <c r="AI20" s="462">
        <v>1</v>
      </c>
      <c r="AJ20" s="430">
        <v>0.99999999999999989</v>
      </c>
      <c r="AK20" s="464">
        <v>0.93155369055304527</v>
      </c>
      <c r="AL20" s="430">
        <v>1.0000000000000002</v>
      </c>
      <c r="AM20" s="430">
        <v>0.99999999999999989</v>
      </c>
      <c r="AN20" s="430">
        <v>1.0000000000000002</v>
      </c>
      <c r="AO20" s="430">
        <v>1.0000000000000002</v>
      </c>
      <c r="AP20" s="430">
        <v>0.98276588745656757</v>
      </c>
      <c r="AQ20" s="464">
        <v>0.98161512652542682</v>
      </c>
      <c r="AR20" s="464">
        <v>1.0000000000000002</v>
      </c>
      <c r="AS20" s="461">
        <v>1.0000000000000002</v>
      </c>
      <c r="AT20" s="461">
        <v>0.88367858211712924</v>
      </c>
      <c r="AU20" s="461">
        <v>1.0000000000000002</v>
      </c>
      <c r="AV20" s="461">
        <v>1</v>
      </c>
      <c r="AW20" s="461">
        <v>1</v>
      </c>
      <c r="AX20" s="461">
        <v>0.98550457667256386</v>
      </c>
      <c r="AY20" s="461">
        <v>1</v>
      </c>
      <c r="AZ20" s="461">
        <v>0.85468955921924483</v>
      </c>
      <c r="BA20" s="461">
        <v>0.99999999999999978</v>
      </c>
      <c r="BB20" s="461">
        <v>1</v>
      </c>
      <c r="BC20" s="461">
        <v>0.99999999999999989</v>
      </c>
      <c r="BD20" s="461">
        <v>0.94033844082464013</v>
      </c>
      <c r="BE20" s="461">
        <v>0.99999999999999989</v>
      </c>
      <c r="BF20" s="461">
        <v>0.90603585675308185</v>
      </c>
      <c r="BG20" s="461">
        <v>1</v>
      </c>
      <c r="BH20" s="461">
        <v>0.47718682741605273</v>
      </c>
      <c r="BI20" s="461">
        <v>0.99999999999999989</v>
      </c>
      <c r="BJ20" s="461">
        <v>0.99999999999999989</v>
      </c>
      <c r="BK20" s="461">
        <v>0.9310648635799601</v>
      </c>
      <c r="BL20" s="461">
        <v>0.99999999999999978</v>
      </c>
      <c r="BM20" s="461">
        <v>0.98523616645261858</v>
      </c>
      <c r="BN20" s="461">
        <v>1</v>
      </c>
      <c r="BO20" s="461">
        <v>0.95612050772024226</v>
      </c>
      <c r="BP20" s="461">
        <v>1</v>
      </c>
      <c r="BQ20" s="461">
        <v>0.94942783654576168</v>
      </c>
      <c r="BR20" s="461">
        <v>1.0000000000000002</v>
      </c>
      <c r="BS20" s="461">
        <v>1.0000000000000002</v>
      </c>
      <c r="BT20" s="461" t="s">
        <v>198</v>
      </c>
      <c r="BU20" s="461" t="s">
        <v>198</v>
      </c>
      <c r="BV20" s="461" t="s">
        <v>198</v>
      </c>
      <c r="BW20" s="461" t="s">
        <v>198</v>
      </c>
      <c r="BX20" s="461" t="s">
        <v>198</v>
      </c>
      <c r="BY20" s="461" t="s">
        <v>198</v>
      </c>
      <c r="BZ20" s="430">
        <v>0.97320337787493671</v>
      </c>
      <c r="CA20" s="430">
        <v>0.99322618127255846</v>
      </c>
      <c r="CB20" s="431">
        <v>1.0000000000000004</v>
      </c>
      <c r="CC20" s="430">
        <v>0.97471506492449222</v>
      </c>
      <c r="CD20" s="431">
        <v>0.89349518207983969</v>
      </c>
      <c r="CE20" s="430">
        <v>1.0000000000000002</v>
      </c>
      <c r="CF20" s="461">
        <v>1.0000000000000002</v>
      </c>
      <c r="CG20" s="461">
        <v>0.99999999999999978</v>
      </c>
      <c r="CH20" s="461">
        <v>0.99999999999999978</v>
      </c>
      <c r="CI20" s="461">
        <v>1</v>
      </c>
      <c r="CJ20" s="461">
        <v>1.0000000000000002</v>
      </c>
      <c r="CK20" s="461">
        <v>0.90459091559675886</v>
      </c>
      <c r="CL20" s="461">
        <v>0.95685797128396999</v>
      </c>
      <c r="CM20" s="461">
        <v>1</v>
      </c>
      <c r="CN20" s="461">
        <v>0.98218796522686236</v>
      </c>
      <c r="CO20" s="461">
        <v>1.0000000000000002</v>
      </c>
      <c r="CP20" s="461">
        <v>0.89452368940054106</v>
      </c>
      <c r="CQ20" s="461" t="s">
        <v>198</v>
      </c>
      <c r="CR20" s="430">
        <v>1</v>
      </c>
      <c r="CS20" s="430">
        <v>0.95515774204725701</v>
      </c>
      <c r="CT20" s="432">
        <v>0.99999999999999978</v>
      </c>
      <c r="CU20" s="462">
        <v>1.0000000000000002</v>
      </c>
      <c r="CV20" s="463">
        <v>1</v>
      </c>
      <c r="CW20" s="433">
        <v>0.96850943553261648</v>
      </c>
      <c r="CX20" s="394"/>
      <c r="CY20" s="533"/>
    </row>
    <row r="21" spans="1:103" s="395" customFormat="1">
      <c r="A21" s="585"/>
      <c r="B21" s="516" t="s">
        <v>514</v>
      </c>
      <c r="C21" s="430">
        <v>1.0000000000000002</v>
      </c>
      <c r="D21" s="430">
        <v>1</v>
      </c>
      <c r="E21" s="430">
        <v>1.0000000000000002</v>
      </c>
      <c r="F21" s="430">
        <v>0.94788247647638979</v>
      </c>
      <c r="G21" s="430">
        <v>1</v>
      </c>
      <c r="H21" s="430">
        <v>1.0000000000000002</v>
      </c>
      <c r="I21" s="430">
        <v>1.0000000000000002</v>
      </c>
      <c r="J21" s="430">
        <v>1.0000000000000002</v>
      </c>
      <c r="K21" s="430">
        <v>0.95588851825522703</v>
      </c>
      <c r="L21" s="430">
        <v>0.99999999999999989</v>
      </c>
      <c r="M21" s="430">
        <v>1</v>
      </c>
      <c r="N21" s="430">
        <v>1</v>
      </c>
      <c r="O21" s="430">
        <v>1.0000000000000002</v>
      </c>
      <c r="P21" s="430">
        <v>0.99999999999999989</v>
      </c>
      <c r="Q21" s="430">
        <v>0.83251823772077105</v>
      </c>
      <c r="R21" s="430">
        <v>0.76140635245150556</v>
      </c>
      <c r="S21" s="430">
        <v>0.93535533123569559</v>
      </c>
      <c r="T21" s="430">
        <v>0.8728538909029594</v>
      </c>
      <c r="U21" s="430">
        <v>1.0000000000000002</v>
      </c>
      <c r="V21" s="430">
        <v>0.84326991049115363</v>
      </c>
      <c r="W21" s="430">
        <v>1.0000000000000002</v>
      </c>
      <c r="X21" s="430">
        <v>1.0000000000000002</v>
      </c>
      <c r="Y21" s="430">
        <v>0.96734312105573472</v>
      </c>
      <c r="Z21" s="430">
        <v>0.72715171600240514</v>
      </c>
      <c r="AA21" s="430">
        <v>0.96369585434896254</v>
      </c>
      <c r="AB21" s="430">
        <v>1</v>
      </c>
      <c r="AC21" s="430">
        <v>0.99999999999999978</v>
      </c>
      <c r="AD21" s="430">
        <v>1.0000000000000002</v>
      </c>
      <c r="AE21" s="430">
        <v>1</v>
      </c>
      <c r="AF21" s="430">
        <v>1</v>
      </c>
      <c r="AG21" s="430">
        <v>1</v>
      </c>
      <c r="AH21" s="430">
        <v>1</v>
      </c>
      <c r="AI21" s="462">
        <v>1</v>
      </c>
      <c r="AJ21" s="430">
        <v>0.99999999999999989</v>
      </c>
      <c r="AK21" s="464">
        <v>1.0000000000000002</v>
      </c>
      <c r="AL21" s="430">
        <v>1.0000000000000002</v>
      </c>
      <c r="AM21" s="430">
        <v>0.99999999999999989</v>
      </c>
      <c r="AN21" s="430">
        <v>0.88522360680624945</v>
      </c>
      <c r="AO21" s="430">
        <v>1.0000000000000002</v>
      </c>
      <c r="AP21" s="430">
        <v>0.99999999999999989</v>
      </c>
      <c r="AQ21" s="464">
        <v>0.65433079900044488</v>
      </c>
      <c r="AR21" s="464">
        <v>1.0000000000000002</v>
      </c>
      <c r="AS21" s="461">
        <v>1.0000000000000002</v>
      </c>
      <c r="AT21" s="461">
        <v>0.51032130399219722</v>
      </c>
      <c r="AU21" s="461">
        <v>1.0000000000000002</v>
      </c>
      <c r="AV21" s="461">
        <v>1</v>
      </c>
      <c r="AW21" s="461">
        <v>1</v>
      </c>
      <c r="AX21" s="461">
        <v>0.9907816397214988</v>
      </c>
      <c r="AY21" s="461">
        <v>1</v>
      </c>
      <c r="AZ21" s="461">
        <v>1</v>
      </c>
      <c r="BA21" s="461">
        <v>0.99999999999999978</v>
      </c>
      <c r="BB21" s="461">
        <v>1</v>
      </c>
      <c r="BC21" s="461">
        <v>0.90210628517080127</v>
      </c>
      <c r="BD21" s="461">
        <v>0.99999999999999989</v>
      </c>
      <c r="BE21" s="461">
        <v>0.99999999999999989</v>
      </c>
      <c r="BF21" s="461">
        <v>0.87498733724637257</v>
      </c>
      <c r="BG21" s="461">
        <v>1</v>
      </c>
      <c r="BH21" s="461">
        <v>0</v>
      </c>
      <c r="BI21" s="461">
        <v>1</v>
      </c>
      <c r="BJ21" s="461">
        <v>0.80790753577343688</v>
      </c>
      <c r="BK21" s="461">
        <v>1.0000000000000002</v>
      </c>
      <c r="BL21" s="461">
        <v>0.99999999999999978</v>
      </c>
      <c r="BM21" s="461">
        <v>0.98199806645221421</v>
      </c>
      <c r="BN21" s="461">
        <v>1</v>
      </c>
      <c r="BO21" s="461">
        <v>0.83007167051093711</v>
      </c>
      <c r="BP21" s="461">
        <v>1</v>
      </c>
      <c r="BQ21" s="461">
        <v>0.88932191613790834</v>
      </c>
      <c r="BR21" s="461">
        <v>1.0000000000000002</v>
      </c>
      <c r="BS21" s="461" t="s">
        <v>198</v>
      </c>
      <c r="BT21" s="461" t="s">
        <v>198</v>
      </c>
      <c r="BU21" s="461" t="s">
        <v>198</v>
      </c>
      <c r="BV21" s="461" t="s">
        <v>198</v>
      </c>
      <c r="BW21" s="461" t="s">
        <v>198</v>
      </c>
      <c r="BX21" s="461" t="s">
        <v>198</v>
      </c>
      <c r="BY21" s="461" t="s">
        <v>198</v>
      </c>
      <c r="BZ21" s="430">
        <v>0.95887736856600925</v>
      </c>
      <c r="CA21" s="430">
        <v>0.99185381468600653</v>
      </c>
      <c r="CB21" s="430">
        <v>1.0000000000000004</v>
      </c>
      <c r="CC21" s="430">
        <v>0.88680973950035136</v>
      </c>
      <c r="CD21" s="430">
        <v>0.92822174946815161</v>
      </c>
      <c r="CE21" s="430">
        <v>1.0000000000000002</v>
      </c>
      <c r="CF21" s="462">
        <v>1.0000000000000002</v>
      </c>
      <c r="CG21" s="462">
        <v>0.99999999999999978</v>
      </c>
      <c r="CH21" s="461">
        <v>0.99999999999999967</v>
      </c>
      <c r="CI21" s="461">
        <v>1</v>
      </c>
      <c r="CJ21" s="461">
        <v>1.0000000000000002</v>
      </c>
      <c r="CK21" s="461">
        <v>0.82268363787938525</v>
      </c>
      <c r="CL21" s="461">
        <v>0.97322383079639785</v>
      </c>
      <c r="CM21" s="461">
        <v>1</v>
      </c>
      <c r="CN21" s="461">
        <v>0.94555543124178087</v>
      </c>
      <c r="CO21" s="461">
        <v>0.9655217410943574</v>
      </c>
      <c r="CP21" s="461" t="s">
        <v>198</v>
      </c>
      <c r="CQ21" s="461" t="s">
        <v>198</v>
      </c>
      <c r="CR21" s="430">
        <v>1</v>
      </c>
      <c r="CS21" s="430">
        <v>0.95197686005195314</v>
      </c>
      <c r="CT21" s="432">
        <v>0.99999999999999978</v>
      </c>
      <c r="CU21" s="462">
        <v>1.0000000000000002</v>
      </c>
      <c r="CV21" s="463">
        <v>1</v>
      </c>
      <c r="CW21" s="433">
        <v>0.94872115666455215</v>
      </c>
      <c r="CX21" s="394"/>
      <c r="CY21" s="533"/>
    </row>
    <row r="22" spans="1:103" s="395" customFormat="1">
      <c r="A22" s="585"/>
      <c r="B22" s="515" t="s">
        <v>515</v>
      </c>
      <c r="C22" s="430">
        <v>1.0000000000000002</v>
      </c>
      <c r="D22" s="430">
        <v>1</v>
      </c>
      <c r="E22" s="430">
        <v>0.9312305914638549</v>
      </c>
      <c r="F22" s="430">
        <v>0.96524587326064193</v>
      </c>
      <c r="G22" s="430">
        <v>1</v>
      </c>
      <c r="H22" s="430">
        <v>1.0000000000000002</v>
      </c>
      <c r="I22" s="430">
        <v>0.88181230039330882</v>
      </c>
      <c r="J22" s="430">
        <v>1.0000000000000002</v>
      </c>
      <c r="K22" s="430">
        <v>0.99789060890741899</v>
      </c>
      <c r="L22" s="430">
        <v>0.97350023183143819</v>
      </c>
      <c r="M22" s="430">
        <v>1</v>
      </c>
      <c r="N22" s="430">
        <v>1</v>
      </c>
      <c r="O22" s="430">
        <v>0.84919849135576009</v>
      </c>
      <c r="P22" s="430">
        <v>0.99999999999999989</v>
      </c>
      <c r="Q22" s="430">
        <v>0.87211525802022527</v>
      </c>
      <c r="R22" s="430">
        <v>0.76140635245150556</v>
      </c>
      <c r="S22" s="430">
        <v>0.97468754142074121</v>
      </c>
      <c r="T22" s="430">
        <v>0.8728538909029594</v>
      </c>
      <c r="U22" s="430">
        <v>1.0000000000000002</v>
      </c>
      <c r="V22" s="430">
        <v>0.99999999999999989</v>
      </c>
      <c r="W22" s="430">
        <v>1.0000000000000002</v>
      </c>
      <c r="X22" s="430">
        <v>1.0000000000000002</v>
      </c>
      <c r="Y22" s="430">
        <v>0.94295002712158116</v>
      </c>
      <c r="Z22" s="430">
        <v>0.72715171600240514</v>
      </c>
      <c r="AA22" s="430">
        <v>0.99999999999999989</v>
      </c>
      <c r="AB22" s="430">
        <v>1</v>
      </c>
      <c r="AC22" s="430">
        <v>0.99999999999999978</v>
      </c>
      <c r="AD22" s="430">
        <v>1.0000000000000002</v>
      </c>
      <c r="AE22" s="430">
        <v>1</v>
      </c>
      <c r="AF22" s="430">
        <v>1</v>
      </c>
      <c r="AG22" s="430">
        <v>0.88332522006314951</v>
      </c>
      <c r="AH22" s="430">
        <v>1</v>
      </c>
      <c r="AI22" s="462">
        <v>1</v>
      </c>
      <c r="AJ22" s="430">
        <v>0.99999999999999989</v>
      </c>
      <c r="AK22" s="464">
        <v>1.0000000000000002</v>
      </c>
      <c r="AL22" s="430">
        <v>1.0000000000000002</v>
      </c>
      <c r="AM22" s="462">
        <v>0.99999999999999989</v>
      </c>
      <c r="AN22" s="462">
        <v>0.99999999999999989</v>
      </c>
      <c r="AO22" s="464">
        <v>1.0000000000000002</v>
      </c>
      <c r="AP22" s="464">
        <v>0.88305337966104003</v>
      </c>
      <c r="AQ22" s="464">
        <v>1</v>
      </c>
      <c r="AR22" s="464">
        <v>1.0000000000000002</v>
      </c>
      <c r="AS22" s="461">
        <v>0.8658802280295762</v>
      </c>
      <c r="AT22" s="461">
        <v>0.7348026387909008</v>
      </c>
      <c r="AU22" s="461">
        <v>1.0000000000000002</v>
      </c>
      <c r="AV22" s="461">
        <v>1</v>
      </c>
      <c r="AW22" s="461">
        <v>1</v>
      </c>
      <c r="AX22" s="461">
        <v>0.9907816397214988</v>
      </c>
      <c r="AY22" s="461">
        <v>1</v>
      </c>
      <c r="AZ22" s="461">
        <v>1</v>
      </c>
      <c r="BA22" s="461">
        <v>0.93821027007622482</v>
      </c>
      <c r="BB22" s="461">
        <v>1</v>
      </c>
      <c r="BC22" s="461">
        <v>0.99999999999999989</v>
      </c>
      <c r="BD22" s="461">
        <v>0.99999999999999989</v>
      </c>
      <c r="BE22" s="461">
        <v>0.99999999999999989</v>
      </c>
      <c r="BF22" s="461">
        <v>0.955838316780386</v>
      </c>
      <c r="BG22" s="461">
        <v>1.0000000000000002</v>
      </c>
      <c r="BH22" s="461">
        <v>1</v>
      </c>
      <c r="BI22" s="461">
        <v>1</v>
      </c>
      <c r="BJ22" s="461">
        <v>0.87011107956110645</v>
      </c>
      <c r="BK22" s="461">
        <v>1</v>
      </c>
      <c r="BL22" s="461">
        <v>0.81151848645975011</v>
      </c>
      <c r="BM22" s="461">
        <v>1</v>
      </c>
      <c r="BN22" s="461">
        <v>0.99999999999999978</v>
      </c>
      <c r="BO22" s="461">
        <v>0.9629583017799368</v>
      </c>
      <c r="BP22" s="461">
        <v>0.96354275687303204</v>
      </c>
      <c r="BQ22" s="461">
        <v>1</v>
      </c>
      <c r="BR22" s="461" t="s">
        <v>198</v>
      </c>
      <c r="BS22" s="461" t="s">
        <v>198</v>
      </c>
      <c r="BT22" s="461" t="s">
        <v>198</v>
      </c>
      <c r="BU22" s="461" t="s">
        <v>198</v>
      </c>
      <c r="BV22" s="461" t="s">
        <v>198</v>
      </c>
      <c r="BW22" s="461" t="s">
        <v>198</v>
      </c>
      <c r="BX22" s="461" t="s">
        <v>198</v>
      </c>
      <c r="BY22" s="461" t="s">
        <v>198</v>
      </c>
      <c r="BZ22" s="430">
        <v>0.94920673018811252</v>
      </c>
      <c r="CA22" s="430">
        <v>1</v>
      </c>
      <c r="CB22" s="430">
        <v>0.96398946525833129</v>
      </c>
      <c r="CC22" s="430">
        <v>0.94740867578756827</v>
      </c>
      <c r="CD22" s="430">
        <v>0.92822174946815161</v>
      </c>
      <c r="CE22" s="430">
        <v>1.0000000000000002</v>
      </c>
      <c r="CF22" s="462">
        <v>1.0000000000000002</v>
      </c>
      <c r="CG22" s="462">
        <v>0.99999999999999978</v>
      </c>
      <c r="CH22" s="461">
        <v>0.99025645357097358</v>
      </c>
      <c r="CI22" s="461">
        <v>1</v>
      </c>
      <c r="CJ22" s="461">
        <v>0.98511016566533116</v>
      </c>
      <c r="CK22" s="461">
        <v>0.73974432695615489</v>
      </c>
      <c r="CL22" s="461">
        <v>0.99021015730295325</v>
      </c>
      <c r="CM22" s="461">
        <v>0.98757839177442075</v>
      </c>
      <c r="CN22" s="461">
        <v>0.8990513428574437</v>
      </c>
      <c r="CO22" s="461" t="s">
        <v>198</v>
      </c>
      <c r="CP22" s="461" t="s">
        <v>198</v>
      </c>
      <c r="CQ22" s="461" t="s">
        <v>198</v>
      </c>
      <c r="CR22" s="430">
        <v>1</v>
      </c>
      <c r="CS22" s="430">
        <v>0.98046030939816287</v>
      </c>
      <c r="CT22" s="432">
        <v>0.91748513169073909</v>
      </c>
      <c r="CU22" s="462">
        <v>1.0000000000000002</v>
      </c>
      <c r="CV22" s="463">
        <v>1</v>
      </c>
      <c r="CW22" s="433">
        <v>0.96538158725482126</v>
      </c>
      <c r="CX22" s="394"/>
      <c r="CY22" s="533"/>
    </row>
    <row r="23" spans="1:103" s="395" customFormat="1">
      <c r="A23" s="585"/>
      <c r="B23" s="515" t="s">
        <v>516</v>
      </c>
      <c r="C23" s="430">
        <v>1.0000000000000002</v>
      </c>
      <c r="D23" s="430">
        <v>1</v>
      </c>
      <c r="E23" s="430">
        <v>0.99999999999999989</v>
      </c>
      <c r="F23" s="430">
        <v>0.95178656437986708</v>
      </c>
      <c r="G23" s="430">
        <v>1</v>
      </c>
      <c r="H23" s="430">
        <v>1.0000000000000002</v>
      </c>
      <c r="I23" s="430">
        <v>0.7617001396418599</v>
      </c>
      <c r="J23" s="430">
        <v>1</v>
      </c>
      <c r="K23" s="430">
        <v>0.96466911371468678</v>
      </c>
      <c r="L23" s="430">
        <v>0.94090667375697945</v>
      </c>
      <c r="M23" s="430">
        <v>1</v>
      </c>
      <c r="N23" s="430">
        <v>1</v>
      </c>
      <c r="O23" s="430">
        <v>0.84919849135576009</v>
      </c>
      <c r="P23" s="430">
        <v>0.99999999999999989</v>
      </c>
      <c r="Q23" s="430">
        <v>0.97543619869218745</v>
      </c>
      <c r="R23" s="430">
        <v>0.88069299470968432</v>
      </c>
      <c r="S23" s="430">
        <v>1.0000000000000002</v>
      </c>
      <c r="T23" s="430">
        <v>0.99999999999999989</v>
      </c>
      <c r="U23" s="430">
        <v>1.0000000000000002</v>
      </c>
      <c r="V23" s="430">
        <v>0.99999999999999989</v>
      </c>
      <c r="W23" s="430">
        <v>1.0000000000000002</v>
      </c>
      <c r="X23" s="430">
        <v>1.0000000000000002</v>
      </c>
      <c r="Y23" s="430">
        <v>1</v>
      </c>
      <c r="Z23" s="430">
        <v>0.72715171600240514</v>
      </c>
      <c r="AA23" s="430">
        <v>0.99999999999999989</v>
      </c>
      <c r="AB23" s="430">
        <v>0.77803087349397593</v>
      </c>
      <c r="AC23" s="430">
        <v>0.99999999999999978</v>
      </c>
      <c r="AD23" s="430">
        <v>1.0000000000000002</v>
      </c>
      <c r="AE23" s="430">
        <v>1</v>
      </c>
      <c r="AF23" s="430">
        <v>0.63560342303061845</v>
      </c>
      <c r="AG23" s="430">
        <v>0.88332522006314951</v>
      </c>
      <c r="AH23" s="430">
        <v>1</v>
      </c>
      <c r="AI23" s="462">
        <v>1</v>
      </c>
      <c r="AJ23" s="430">
        <v>0.99999999999999989</v>
      </c>
      <c r="AK23" s="464">
        <v>0.907303636754896</v>
      </c>
      <c r="AL23" s="430">
        <v>1.0000000000000002</v>
      </c>
      <c r="AM23" s="462">
        <v>0.99999999999999989</v>
      </c>
      <c r="AN23" s="462">
        <v>0.99999999999999989</v>
      </c>
      <c r="AO23" s="464">
        <v>1.0000000000000002</v>
      </c>
      <c r="AP23" s="464">
        <v>0.91805272860598797</v>
      </c>
      <c r="AQ23" s="464">
        <v>1</v>
      </c>
      <c r="AR23" s="464">
        <v>1.0000000000000002</v>
      </c>
      <c r="AS23" s="461">
        <v>0.8658802280295762</v>
      </c>
      <c r="AT23" s="461">
        <v>0.56723183069830763</v>
      </c>
      <c r="AU23" s="461">
        <v>0.89296197966237545</v>
      </c>
      <c r="AV23" s="461">
        <v>1</v>
      </c>
      <c r="AW23" s="461">
        <v>1</v>
      </c>
      <c r="AX23" s="461">
        <v>0.97594340923687961</v>
      </c>
      <c r="AY23" s="461">
        <v>1</v>
      </c>
      <c r="AZ23" s="461">
        <v>1</v>
      </c>
      <c r="BA23" s="461">
        <v>0.99999999999999978</v>
      </c>
      <c r="BB23" s="461">
        <v>0.97960353075244155</v>
      </c>
      <c r="BC23" s="461">
        <v>0.99999999999999989</v>
      </c>
      <c r="BD23" s="461">
        <v>0.99999999999999989</v>
      </c>
      <c r="BE23" s="461">
        <v>0.99999999999999989</v>
      </c>
      <c r="BF23" s="461">
        <v>0.955838316780386</v>
      </c>
      <c r="BG23" s="461">
        <v>1.0000000000000002</v>
      </c>
      <c r="BH23" s="461">
        <v>1</v>
      </c>
      <c r="BI23" s="461">
        <v>1</v>
      </c>
      <c r="BJ23" s="461">
        <v>0.87011107956110645</v>
      </c>
      <c r="BK23" s="461">
        <v>1</v>
      </c>
      <c r="BL23" s="461">
        <v>1</v>
      </c>
      <c r="BM23" s="461">
        <v>1</v>
      </c>
      <c r="BN23" s="461" t="s">
        <v>198</v>
      </c>
      <c r="BO23" s="461" t="s">
        <v>198</v>
      </c>
      <c r="BP23" s="461" t="s">
        <v>198</v>
      </c>
      <c r="BQ23" s="461" t="s">
        <v>198</v>
      </c>
      <c r="BR23" s="461" t="s">
        <v>198</v>
      </c>
      <c r="BS23" s="461" t="s">
        <v>198</v>
      </c>
      <c r="BT23" s="461" t="s">
        <v>198</v>
      </c>
      <c r="BU23" s="461" t="s">
        <v>198</v>
      </c>
      <c r="BV23" s="461" t="s">
        <v>198</v>
      </c>
      <c r="BW23" s="461" t="s">
        <v>198</v>
      </c>
      <c r="BX23" s="461" t="s">
        <v>198</v>
      </c>
      <c r="BY23" s="461" t="s">
        <v>198</v>
      </c>
      <c r="BZ23" s="430">
        <v>0.97544423146661174</v>
      </c>
      <c r="CA23" s="430">
        <v>0.99999999999999978</v>
      </c>
      <c r="CB23" s="430">
        <v>0.94421788633488501</v>
      </c>
      <c r="CC23" s="430">
        <v>0.98496958298059534</v>
      </c>
      <c r="CD23" s="430">
        <v>0.92822174946815161</v>
      </c>
      <c r="CE23" s="464">
        <v>0.99301759900160635</v>
      </c>
      <c r="CF23" s="462">
        <v>0.91265414162152558</v>
      </c>
      <c r="CG23" s="462">
        <v>0.95580056539378255</v>
      </c>
      <c r="CH23" s="461">
        <v>0.99025645357097358</v>
      </c>
      <c r="CI23" s="461">
        <v>1</v>
      </c>
      <c r="CJ23" s="461">
        <v>0.969929953333446</v>
      </c>
      <c r="CK23" s="461">
        <v>0.73262120709916534</v>
      </c>
      <c r="CL23" s="461">
        <v>0.99293765544329526</v>
      </c>
      <c r="CM23" s="461" t="s">
        <v>198</v>
      </c>
      <c r="CN23" s="461" t="s">
        <v>198</v>
      </c>
      <c r="CO23" s="461" t="s">
        <v>198</v>
      </c>
      <c r="CP23" s="461" t="s">
        <v>198</v>
      </c>
      <c r="CQ23" s="461" t="s">
        <v>198</v>
      </c>
      <c r="CR23" s="430">
        <v>1</v>
      </c>
      <c r="CS23" s="430">
        <v>0.9356274441017649</v>
      </c>
      <c r="CT23" s="432">
        <v>0.99999999999999978</v>
      </c>
      <c r="CU23" s="462">
        <v>1.0000000000000002</v>
      </c>
      <c r="CV23" s="463">
        <v>1</v>
      </c>
      <c r="CW23" s="433">
        <v>0.95588501002348314</v>
      </c>
      <c r="CX23" s="394"/>
      <c r="CY23" s="533"/>
    </row>
    <row r="24" spans="1:103" s="401" customFormat="1">
      <c r="A24" s="585"/>
      <c r="B24" s="515" t="s">
        <v>500</v>
      </c>
      <c r="C24" s="430">
        <v>1.0000000000000002</v>
      </c>
      <c r="D24" s="430">
        <v>1</v>
      </c>
      <c r="E24" s="430">
        <v>1.0000000000000002</v>
      </c>
      <c r="F24" s="430">
        <v>0.99999999999999956</v>
      </c>
      <c r="G24" s="430">
        <v>1</v>
      </c>
      <c r="H24" s="430">
        <v>1.0000000000000002</v>
      </c>
      <c r="I24" s="430">
        <v>0.87987206341383284</v>
      </c>
      <c r="J24" s="430">
        <v>1</v>
      </c>
      <c r="K24" s="430">
        <v>1.0000000000000002</v>
      </c>
      <c r="L24" s="430">
        <v>0.94444184420827582</v>
      </c>
      <c r="M24" s="430">
        <v>1</v>
      </c>
      <c r="N24" s="430">
        <v>1</v>
      </c>
      <c r="O24" s="430">
        <v>0.84919849135576009</v>
      </c>
      <c r="P24" s="430">
        <v>0.86770634680164682</v>
      </c>
      <c r="Q24" s="430">
        <v>0.94106565525768371</v>
      </c>
      <c r="R24" s="430">
        <v>0.88069299470968432</v>
      </c>
      <c r="S24" s="430">
        <v>0.99999999999999978</v>
      </c>
      <c r="T24" s="430">
        <v>0.99999999999999989</v>
      </c>
      <c r="U24" s="430">
        <v>1.0000000000000002</v>
      </c>
      <c r="V24" s="430">
        <v>0.99999999999999989</v>
      </c>
      <c r="W24" s="430">
        <v>1.0000000000000002</v>
      </c>
      <c r="X24" s="430">
        <v>1.0000000000000002</v>
      </c>
      <c r="Y24" s="430">
        <v>1</v>
      </c>
      <c r="Z24" s="430">
        <v>1</v>
      </c>
      <c r="AA24" s="430">
        <v>0.99999999999999989</v>
      </c>
      <c r="AB24" s="430">
        <v>1</v>
      </c>
      <c r="AC24" s="430">
        <v>0.99999999999999978</v>
      </c>
      <c r="AD24" s="430">
        <v>1.0000000000000002</v>
      </c>
      <c r="AE24" s="430">
        <v>1</v>
      </c>
      <c r="AF24" s="430">
        <v>0.91347813344622097</v>
      </c>
      <c r="AG24" s="430">
        <v>1</v>
      </c>
      <c r="AH24" s="430">
        <v>1</v>
      </c>
      <c r="AI24" s="462">
        <v>1</v>
      </c>
      <c r="AJ24" s="430">
        <v>0.99999999999999989</v>
      </c>
      <c r="AK24" s="464">
        <v>0.72191091026468701</v>
      </c>
      <c r="AL24" s="430">
        <v>1.0000000000000002</v>
      </c>
      <c r="AM24" s="462">
        <v>0.99999999999999989</v>
      </c>
      <c r="AN24" s="462">
        <v>0.99999999999999989</v>
      </c>
      <c r="AO24" s="464">
        <v>1.0000000000000002</v>
      </c>
      <c r="AP24" s="464">
        <v>0.88411068602238585</v>
      </c>
      <c r="AQ24" s="464">
        <v>1</v>
      </c>
      <c r="AR24" s="464">
        <v>1.0000000000000002</v>
      </c>
      <c r="AS24" s="461">
        <v>1.0000000000000002</v>
      </c>
      <c r="AT24" s="461">
        <v>0.76732408706976318</v>
      </c>
      <c r="AU24" s="461">
        <v>0.78592395932475079</v>
      </c>
      <c r="AV24" s="461">
        <v>1</v>
      </c>
      <c r="AW24" s="461">
        <v>1</v>
      </c>
      <c r="AX24" s="461">
        <v>0.97594340923687961</v>
      </c>
      <c r="AY24" s="461">
        <v>1</v>
      </c>
      <c r="AZ24" s="461">
        <v>1</v>
      </c>
      <c r="BA24" s="461">
        <v>0.99999999999999978</v>
      </c>
      <c r="BB24" s="461">
        <v>0.81060191474430365</v>
      </c>
      <c r="BC24" s="461">
        <v>0.99999999999999989</v>
      </c>
      <c r="BD24" s="461">
        <v>0.957242164947119</v>
      </c>
      <c r="BE24" s="461">
        <v>0.99999999999999989</v>
      </c>
      <c r="BF24" s="461">
        <v>0.8844568685419899</v>
      </c>
      <c r="BG24" s="461">
        <v>1.0000000000000002</v>
      </c>
      <c r="BH24" s="461">
        <v>1</v>
      </c>
      <c r="BI24" s="461">
        <v>0.95867325396116043</v>
      </c>
      <c r="BJ24" s="461" t="s">
        <v>198</v>
      </c>
      <c r="BK24" s="461" t="s">
        <v>198</v>
      </c>
      <c r="BL24" s="461" t="s">
        <v>198</v>
      </c>
      <c r="BM24" s="461" t="s">
        <v>198</v>
      </c>
      <c r="BN24" s="461" t="s">
        <v>198</v>
      </c>
      <c r="BO24" s="461" t="s">
        <v>198</v>
      </c>
      <c r="BP24" s="461" t="s">
        <v>198</v>
      </c>
      <c r="BQ24" s="461" t="s">
        <v>198</v>
      </c>
      <c r="BR24" s="461" t="s">
        <v>198</v>
      </c>
      <c r="BS24" s="461" t="s">
        <v>198</v>
      </c>
      <c r="BT24" s="461" t="s">
        <v>198</v>
      </c>
      <c r="BU24" s="461" t="s">
        <v>198</v>
      </c>
      <c r="BV24" s="461" t="s">
        <v>198</v>
      </c>
      <c r="BW24" s="461" t="s">
        <v>198</v>
      </c>
      <c r="BX24" s="461" t="s">
        <v>198</v>
      </c>
      <c r="BY24" s="461" t="s">
        <v>198</v>
      </c>
      <c r="BZ24" s="430">
        <v>0.96480230015416457</v>
      </c>
      <c r="CA24" s="430">
        <v>0.99999999999999978</v>
      </c>
      <c r="CB24" s="430">
        <v>0.91874474218053337</v>
      </c>
      <c r="CC24" s="430">
        <v>0.95752292699158548</v>
      </c>
      <c r="CD24" s="430">
        <v>0.92822174946815161</v>
      </c>
      <c r="CE24" s="464">
        <v>1.0000000000000002</v>
      </c>
      <c r="CF24" s="462">
        <v>1.0000000000000002</v>
      </c>
      <c r="CG24" s="462">
        <v>0.97763500690244953</v>
      </c>
      <c r="CH24" s="461">
        <v>0.99999999999999967</v>
      </c>
      <c r="CI24" s="461">
        <v>1</v>
      </c>
      <c r="CJ24" s="461" t="s">
        <v>198</v>
      </c>
      <c r="CK24" s="461" t="s">
        <v>198</v>
      </c>
      <c r="CL24" s="461" t="s">
        <v>198</v>
      </c>
      <c r="CM24" s="461" t="s">
        <v>198</v>
      </c>
      <c r="CN24" s="461" t="s">
        <v>198</v>
      </c>
      <c r="CO24" s="461" t="s">
        <v>198</v>
      </c>
      <c r="CP24" s="461" t="s">
        <v>198</v>
      </c>
      <c r="CQ24" s="461" t="s">
        <v>198</v>
      </c>
      <c r="CR24" s="431">
        <v>1</v>
      </c>
      <c r="CS24" s="430">
        <v>0.96265526281858427</v>
      </c>
      <c r="CT24" s="432">
        <v>0.99999999999999978</v>
      </c>
      <c r="CU24" s="462">
        <v>1.0000000000000002</v>
      </c>
      <c r="CV24" s="463">
        <v>1</v>
      </c>
      <c r="CW24" s="433">
        <v>0.95988881779840063</v>
      </c>
      <c r="CX24" s="400"/>
      <c r="CY24" s="543"/>
    </row>
    <row r="25" spans="1:103" s="395" customFormat="1">
      <c r="A25" s="585"/>
      <c r="B25" s="515" t="s">
        <v>501</v>
      </c>
      <c r="C25" s="430">
        <v>1.0000000000000002</v>
      </c>
      <c r="D25" s="430">
        <v>1</v>
      </c>
      <c r="E25" s="430">
        <v>1.0000000000000002</v>
      </c>
      <c r="F25" s="430">
        <v>0.99999999999999956</v>
      </c>
      <c r="G25" s="430">
        <v>1</v>
      </c>
      <c r="H25" s="430">
        <v>1.0000000000000002</v>
      </c>
      <c r="I25" s="430">
        <v>0.7616732216756863</v>
      </c>
      <c r="J25" s="430">
        <v>1</v>
      </c>
      <c r="K25" s="430">
        <v>1.0000000000000002</v>
      </c>
      <c r="L25" s="430">
        <v>0.91148029960421084</v>
      </c>
      <c r="M25" s="430">
        <v>0.8342250859497734</v>
      </c>
      <c r="N25" s="430">
        <v>1</v>
      </c>
      <c r="O25" s="430">
        <v>1.0000000000000002</v>
      </c>
      <c r="P25" s="430">
        <v>1</v>
      </c>
      <c r="Q25" s="430">
        <v>0.92928740735794835</v>
      </c>
      <c r="R25" s="430">
        <v>1</v>
      </c>
      <c r="S25" s="430">
        <v>0.99999999999999978</v>
      </c>
      <c r="T25" s="431">
        <v>0.99999999999999989</v>
      </c>
      <c r="U25" s="431">
        <v>1.0000000000000002</v>
      </c>
      <c r="V25" s="431">
        <v>0.99999999999999989</v>
      </c>
      <c r="W25" s="431">
        <v>0.9292205236970934</v>
      </c>
      <c r="X25" s="431">
        <v>1.0000000000000002</v>
      </c>
      <c r="Y25" s="431">
        <v>0.89020674289833235</v>
      </c>
      <c r="Z25" s="431">
        <v>1</v>
      </c>
      <c r="AA25" s="431">
        <v>0.99999999999999989</v>
      </c>
      <c r="AB25" s="431">
        <v>1</v>
      </c>
      <c r="AC25" s="431">
        <v>0.99999999999999978</v>
      </c>
      <c r="AD25" s="431">
        <v>1.0000000000000002</v>
      </c>
      <c r="AE25" s="431">
        <v>1</v>
      </c>
      <c r="AF25" s="431">
        <v>0.91347813344622097</v>
      </c>
      <c r="AG25" s="431">
        <v>1</v>
      </c>
      <c r="AH25" s="431">
        <v>1</v>
      </c>
      <c r="AI25" s="462">
        <v>1</v>
      </c>
      <c r="AJ25" s="460">
        <v>0.99999999999999989</v>
      </c>
      <c r="AK25" s="460">
        <v>0.71226167419840769</v>
      </c>
      <c r="AL25" s="460">
        <v>0.87513181469157919</v>
      </c>
      <c r="AM25" s="462">
        <v>0.99999999999999989</v>
      </c>
      <c r="AN25" s="462">
        <v>1</v>
      </c>
      <c r="AO25" s="464">
        <v>1.0000000000000002</v>
      </c>
      <c r="AP25" s="464">
        <v>0.88325158511783708</v>
      </c>
      <c r="AQ25" s="464">
        <v>1</v>
      </c>
      <c r="AR25" s="464">
        <v>1.0000000000000002</v>
      </c>
      <c r="AS25" s="461">
        <v>1.0000000000000002</v>
      </c>
      <c r="AT25" s="461">
        <v>1</v>
      </c>
      <c r="AU25" s="461">
        <v>1.0000000000000002</v>
      </c>
      <c r="AV25" s="461">
        <v>1</v>
      </c>
      <c r="AW25" s="461">
        <v>1</v>
      </c>
      <c r="AX25" s="461">
        <v>1</v>
      </c>
      <c r="AY25" s="461">
        <v>0.97421974445321669</v>
      </c>
      <c r="AZ25" s="461">
        <v>1</v>
      </c>
      <c r="BA25" s="461">
        <v>0.95135752234170945</v>
      </c>
      <c r="BB25" s="461">
        <v>1</v>
      </c>
      <c r="BC25" s="461">
        <v>0.99999999999999989</v>
      </c>
      <c r="BD25" s="461" t="s">
        <v>198</v>
      </c>
      <c r="BE25" s="461" t="s">
        <v>198</v>
      </c>
      <c r="BF25" s="461" t="s">
        <v>198</v>
      </c>
      <c r="BG25" s="461" t="s">
        <v>198</v>
      </c>
      <c r="BH25" s="461" t="s">
        <v>198</v>
      </c>
      <c r="BI25" s="461" t="s">
        <v>198</v>
      </c>
      <c r="BJ25" s="461" t="s">
        <v>198</v>
      </c>
      <c r="BK25" s="461" t="s">
        <v>198</v>
      </c>
      <c r="BL25" s="461" t="s">
        <v>198</v>
      </c>
      <c r="BM25" s="461" t="s">
        <v>198</v>
      </c>
      <c r="BN25" s="461" t="s">
        <v>198</v>
      </c>
      <c r="BO25" s="461" t="s">
        <v>198</v>
      </c>
      <c r="BP25" s="461" t="s">
        <v>198</v>
      </c>
      <c r="BQ25" s="461" t="s">
        <v>198</v>
      </c>
      <c r="BR25" s="461" t="s">
        <v>198</v>
      </c>
      <c r="BS25" s="461" t="s">
        <v>198</v>
      </c>
      <c r="BT25" s="461" t="s">
        <v>198</v>
      </c>
      <c r="BU25" s="461" t="s">
        <v>198</v>
      </c>
      <c r="BV25" s="461" t="s">
        <v>198</v>
      </c>
      <c r="BW25" s="461" t="s">
        <v>198</v>
      </c>
      <c r="BX25" s="461" t="s">
        <v>198</v>
      </c>
      <c r="BY25" s="461" t="s">
        <v>198</v>
      </c>
      <c r="BZ25" s="431">
        <v>0.95837820402769747</v>
      </c>
      <c r="CA25" s="431">
        <v>0.94307610854647361</v>
      </c>
      <c r="CB25" s="431">
        <v>0.91519531930911335</v>
      </c>
      <c r="CC25" s="431">
        <v>0.93923700479403016</v>
      </c>
      <c r="CD25" s="431">
        <v>0.92822174946815161</v>
      </c>
      <c r="CE25" s="464">
        <v>1.0000000000000002</v>
      </c>
      <c r="CF25" s="462">
        <v>1.0000000000000002</v>
      </c>
      <c r="CG25" s="462">
        <v>0.89753822521003057</v>
      </c>
      <c r="CH25" s="461">
        <v>0.99999999999999967</v>
      </c>
      <c r="CI25" s="461">
        <v>1</v>
      </c>
      <c r="CJ25" s="461" t="s">
        <v>198</v>
      </c>
      <c r="CK25" s="461" t="s">
        <v>198</v>
      </c>
      <c r="CL25" s="461" t="s">
        <v>198</v>
      </c>
      <c r="CM25" s="461" t="s">
        <v>198</v>
      </c>
      <c r="CN25" s="461" t="s">
        <v>198</v>
      </c>
      <c r="CO25" s="461" t="s">
        <v>198</v>
      </c>
      <c r="CP25" s="461" t="s">
        <v>198</v>
      </c>
      <c r="CQ25" s="461" t="s">
        <v>198</v>
      </c>
      <c r="CR25" s="430">
        <v>1</v>
      </c>
      <c r="CS25" s="431">
        <v>1</v>
      </c>
      <c r="CT25" s="465">
        <v>0.99999999999999978</v>
      </c>
      <c r="CU25" s="461">
        <v>1.0000000000000002</v>
      </c>
      <c r="CV25" s="466" t="s">
        <v>198</v>
      </c>
      <c r="CW25" s="467">
        <v>0.95819607705971055</v>
      </c>
      <c r="CX25" s="394"/>
      <c r="CY25" s="533"/>
    </row>
    <row r="26" spans="1:103" s="395" customFormat="1">
      <c r="A26" s="585"/>
      <c r="B26" s="515" t="s">
        <v>502</v>
      </c>
      <c r="C26" s="431">
        <v>0.99746335102535655</v>
      </c>
      <c r="D26" s="431">
        <v>0.89071121212189874</v>
      </c>
      <c r="E26" s="431">
        <v>1.0000000000000002</v>
      </c>
      <c r="F26" s="431">
        <v>0.99999999999999956</v>
      </c>
      <c r="G26" s="431">
        <v>1</v>
      </c>
      <c r="H26" s="431">
        <v>1.0000000000000002</v>
      </c>
      <c r="I26" s="431">
        <v>0.86457830582967943</v>
      </c>
      <c r="J26" s="431">
        <v>1</v>
      </c>
      <c r="K26" s="431">
        <v>1.0000000000000002</v>
      </c>
      <c r="L26" s="431">
        <v>1</v>
      </c>
      <c r="M26" s="431">
        <v>1</v>
      </c>
      <c r="N26" s="431">
        <v>1</v>
      </c>
      <c r="O26" s="431">
        <v>1.0000000000000002</v>
      </c>
      <c r="P26" s="431">
        <v>1</v>
      </c>
      <c r="Q26" s="431">
        <v>0.92928740735794835</v>
      </c>
      <c r="R26" s="431">
        <v>1</v>
      </c>
      <c r="S26" s="431">
        <v>0.99999999999999978</v>
      </c>
      <c r="T26" s="430">
        <v>0.99999999999999989</v>
      </c>
      <c r="U26" s="430">
        <v>1.0000000000000002</v>
      </c>
      <c r="V26" s="430">
        <v>0.99999999999999989</v>
      </c>
      <c r="W26" s="430">
        <v>0.79054143262299925</v>
      </c>
      <c r="X26" s="430">
        <v>1.0000000000000002</v>
      </c>
      <c r="Y26" s="430">
        <v>0.95684574191176208</v>
      </c>
      <c r="Z26" s="430">
        <v>1</v>
      </c>
      <c r="AA26" s="430">
        <v>0.99999999999999989</v>
      </c>
      <c r="AB26" s="430">
        <v>1</v>
      </c>
      <c r="AC26" s="430">
        <v>0.99999999999999978</v>
      </c>
      <c r="AD26" s="430">
        <v>1.0000000000000002</v>
      </c>
      <c r="AE26" s="430">
        <v>1</v>
      </c>
      <c r="AF26" s="462">
        <v>0.91347813344622097</v>
      </c>
      <c r="AG26" s="462">
        <v>1</v>
      </c>
      <c r="AH26" s="430">
        <v>1</v>
      </c>
      <c r="AI26" s="462">
        <v>1</v>
      </c>
      <c r="AJ26" s="464">
        <v>1</v>
      </c>
      <c r="AK26" s="460">
        <v>0.7219109102646869</v>
      </c>
      <c r="AL26" s="464">
        <v>1.0000000000000002</v>
      </c>
      <c r="AM26" s="462">
        <v>0.99999999999999989</v>
      </c>
      <c r="AN26" s="462">
        <v>1</v>
      </c>
      <c r="AO26" s="464">
        <v>1.0000000000000002</v>
      </c>
      <c r="AP26" s="464">
        <v>0.96499410387435258</v>
      </c>
      <c r="AQ26" s="464">
        <v>1</v>
      </c>
      <c r="AR26" s="464">
        <v>1.0000000000000002</v>
      </c>
      <c r="AS26" s="461">
        <v>1.0000000000000002</v>
      </c>
      <c r="AT26" s="461">
        <v>1</v>
      </c>
      <c r="AU26" s="461">
        <v>1.0000000000000002</v>
      </c>
      <c r="AV26" s="461">
        <v>1</v>
      </c>
      <c r="AW26" s="461">
        <v>1</v>
      </c>
      <c r="AX26" s="461">
        <v>0.97234491916449628</v>
      </c>
      <c r="AY26" s="461">
        <v>0.92437040531056924</v>
      </c>
      <c r="AZ26" s="461">
        <v>1</v>
      </c>
      <c r="BA26" s="461">
        <v>0.95135752234170945</v>
      </c>
      <c r="BB26" s="461" t="s">
        <v>198</v>
      </c>
      <c r="BC26" s="461" t="s">
        <v>198</v>
      </c>
      <c r="BD26" s="461" t="s">
        <v>198</v>
      </c>
      <c r="BE26" s="461" t="s">
        <v>198</v>
      </c>
      <c r="BF26" s="461" t="s">
        <v>198</v>
      </c>
      <c r="BG26" s="461" t="s">
        <v>198</v>
      </c>
      <c r="BH26" s="461" t="s">
        <v>198</v>
      </c>
      <c r="BI26" s="461" t="s">
        <v>198</v>
      </c>
      <c r="BJ26" s="461" t="s">
        <v>198</v>
      </c>
      <c r="BK26" s="461" t="s">
        <v>198</v>
      </c>
      <c r="BL26" s="461" t="s">
        <v>198</v>
      </c>
      <c r="BM26" s="461" t="s">
        <v>198</v>
      </c>
      <c r="BN26" s="461" t="s">
        <v>198</v>
      </c>
      <c r="BO26" s="461" t="s">
        <v>198</v>
      </c>
      <c r="BP26" s="461" t="s">
        <v>198</v>
      </c>
      <c r="BQ26" s="461" t="s">
        <v>198</v>
      </c>
      <c r="BR26" s="461" t="s">
        <v>198</v>
      </c>
      <c r="BS26" s="461" t="s">
        <v>198</v>
      </c>
      <c r="BT26" s="461" t="s">
        <v>198</v>
      </c>
      <c r="BU26" s="461" t="s">
        <v>198</v>
      </c>
      <c r="BV26" s="461" t="s">
        <v>198</v>
      </c>
      <c r="BW26" s="461" t="s">
        <v>198</v>
      </c>
      <c r="BX26" s="461" t="s">
        <v>198</v>
      </c>
      <c r="BY26" s="461" t="s">
        <v>198</v>
      </c>
      <c r="BZ26" s="430">
        <v>0.98561276460703673</v>
      </c>
      <c r="CA26" s="430">
        <v>0.98281877322038491</v>
      </c>
      <c r="CB26" s="430">
        <v>0.96760633473875168</v>
      </c>
      <c r="CC26" s="462">
        <v>0.94883653430432435</v>
      </c>
      <c r="CD26" s="464">
        <v>0.92822174946815161</v>
      </c>
      <c r="CE26" s="464">
        <v>1.0000000000000002</v>
      </c>
      <c r="CF26" s="462">
        <v>0.93454549053765168</v>
      </c>
      <c r="CG26" s="462">
        <v>0.9435483658112348</v>
      </c>
      <c r="CH26" s="461">
        <v>0.99999999999999978</v>
      </c>
      <c r="CI26" s="461">
        <v>1</v>
      </c>
      <c r="CJ26" s="461" t="s">
        <v>198</v>
      </c>
      <c r="CK26" s="461" t="s">
        <v>198</v>
      </c>
      <c r="CL26" s="461" t="s">
        <v>198</v>
      </c>
      <c r="CM26" s="461" t="s">
        <v>198</v>
      </c>
      <c r="CN26" s="461" t="s">
        <v>198</v>
      </c>
      <c r="CO26" s="461" t="s">
        <v>198</v>
      </c>
      <c r="CP26" s="461" t="s">
        <v>198</v>
      </c>
      <c r="CQ26" s="461" t="s">
        <v>198</v>
      </c>
      <c r="CR26" s="430">
        <v>1</v>
      </c>
      <c r="CS26" s="430">
        <v>1</v>
      </c>
      <c r="CT26" s="432">
        <v>0.99999999999999978</v>
      </c>
      <c r="CU26" s="462" t="s">
        <v>198</v>
      </c>
      <c r="CV26" s="463" t="s">
        <v>198</v>
      </c>
      <c r="CW26" s="433">
        <v>0.93899999999999995</v>
      </c>
      <c r="CX26" s="394"/>
      <c r="CY26" s="533"/>
    </row>
    <row r="27" spans="1:103" s="397" customFormat="1" ht="16.5" customHeight="1">
      <c r="A27" s="587" t="s">
        <v>665</v>
      </c>
      <c r="B27" s="560" t="s">
        <v>513</v>
      </c>
      <c r="C27" s="563">
        <v>184</v>
      </c>
      <c r="D27" s="563">
        <v>184</v>
      </c>
      <c r="E27" s="563">
        <v>184</v>
      </c>
      <c r="F27" s="563">
        <v>184</v>
      </c>
      <c r="G27" s="563">
        <v>184</v>
      </c>
      <c r="H27" s="563">
        <v>184</v>
      </c>
      <c r="I27" s="563">
        <v>184</v>
      </c>
      <c r="J27" s="563">
        <v>184</v>
      </c>
      <c r="K27" s="563">
        <v>184</v>
      </c>
      <c r="L27" s="563">
        <v>184</v>
      </c>
      <c r="M27" s="563">
        <v>184</v>
      </c>
      <c r="N27" s="563">
        <v>184</v>
      </c>
      <c r="O27" s="563">
        <v>184</v>
      </c>
      <c r="P27" s="563">
        <v>184</v>
      </c>
      <c r="Q27" s="563">
        <v>184</v>
      </c>
      <c r="R27" s="563">
        <v>184</v>
      </c>
      <c r="S27" s="563">
        <v>184</v>
      </c>
      <c r="T27" s="563">
        <v>184</v>
      </c>
      <c r="U27" s="563">
        <v>184</v>
      </c>
      <c r="V27" s="563">
        <v>184</v>
      </c>
      <c r="W27" s="563">
        <v>184</v>
      </c>
      <c r="X27" s="563">
        <v>184</v>
      </c>
      <c r="Y27" s="563">
        <v>184</v>
      </c>
      <c r="Z27" s="563">
        <v>184</v>
      </c>
      <c r="AA27" s="563">
        <v>184</v>
      </c>
      <c r="AB27" s="563">
        <v>184</v>
      </c>
      <c r="AC27" s="563">
        <v>184</v>
      </c>
      <c r="AD27" s="563">
        <v>184</v>
      </c>
      <c r="AE27" s="563">
        <v>184</v>
      </c>
      <c r="AF27" s="563">
        <v>184</v>
      </c>
      <c r="AG27" s="563">
        <v>184</v>
      </c>
      <c r="AH27" s="563">
        <v>184</v>
      </c>
      <c r="AI27" s="563">
        <v>184</v>
      </c>
      <c r="AJ27" s="563">
        <v>184</v>
      </c>
      <c r="AK27" s="563">
        <v>184</v>
      </c>
      <c r="AL27" s="563">
        <v>184</v>
      </c>
      <c r="AM27" s="563">
        <v>184</v>
      </c>
      <c r="AN27" s="563">
        <v>184</v>
      </c>
      <c r="AO27" s="563">
        <v>184</v>
      </c>
      <c r="AP27" s="563">
        <v>184</v>
      </c>
      <c r="AQ27" s="563">
        <v>184</v>
      </c>
      <c r="AR27" s="563">
        <v>184</v>
      </c>
      <c r="AS27" s="563">
        <v>184</v>
      </c>
      <c r="AT27" s="563">
        <v>184</v>
      </c>
      <c r="AU27" s="563">
        <v>184</v>
      </c>
      <c r="AV27" s="563">
        <v>184</v>
      </c>
      <c r="AW27" s="563">
        <v>184</v>
      </c>
      <c r="AX27" s="563">
        <v>184</v>
      </c>
      <c r="AY27" s="563">
        <v>184</v>
      </c>
      <c r="AZ27" s="563">
        <v>184</v>
      </c>
      <c r="BA27" s="563">
        <v>184</v>
      </c>
      <c r="BB27" s="563">
        <v>184</v>
      </c>
      <c r="BC27" s="563">
        <v>184</v>
      </c>
      <c r="BD27" s="563">
        <v>184</v>
      </c>
      <c r="BE27" s="563">
        <v>184</v>
      </c>
      <c r="BF27" s="563">
        <v>184</v>
      </c>
      <c r="BG27" s="563">
        <v>184</v>
      </c>
      <c r="BH27" s="563">
        <v>184</v>
      </c>
      <c r="BI27" s="563">
        <v>184</v>
      </c>
      <c r="BJ27" s="563">
        <v>184</v>
      </c>
      <c r="BK27" s="563">
        <v>184</v>
      </c>
      <c r="BL27" s="563">
        <v>184</v>
      </c>
      <c r="BM27" s="563">
        <v>184</v>
      </c>
      <c r="BN27" s="563">
        <v>184</v>
      </c>
      <c r="BO27" s="563">
        <v>184</v>
      </c>
      <c r="BP27" s="563">
        <v>184</v>
      </c>
      <c r="BQ27" s="563">
        <v>184</v>
      </c>
      <c r="BR27" s="563">
        <v>184</v>
      </c>
      <c r="BS27" s="563">
        <v>184</v>
      </c>
      <c r="BT27" s="563">
        <v>184</v>
      </c>
      <c r="BU27" s="563">
        <v>184</v>
      </c>
      <c r="BV27" s="563">
        <v>184</v>
      </c>
      <c r="BW27" s="563">
        <v>184</v>
      </c>
      <c r="BX27" s="563">
        <v>184</v>
      </c>
      <c r="BY27" s="563">
        <v>83</v>
      </c>
      <c r="BZ27" s="563">
        <v>184</v>
      </c>
      <c r="CA27" s="563">
        <v>184</v>
      </c>
      <c r="CB27" s="563">
        <v>184</v>
      </c>
      <c r="CC27" s="563">
        <v>184</v>
      </c>
      <c r="CD27" s="563">
        <v>184</v>
      </c>
      <c r="CE27" s="563">
        <v>184</v>
      </c>
      <c r="CF27" s="563">
        <v>184</v>
      </c>
      <c r="CG27" s="563">
        <v>184</v>
      </c>
      <c r="CH27" s="563">
        <v>184</v>
      </c>
      <c r="CI27" s="563">
        <v>184</v>
      </c>
      <c r="CJ27" s="563">
        <v>184</v>
      </c>
      <c r="CK27" s="563">
        <v>184</v>
      </c>
      <c r="CL27" s="563">
        <v>184</v>
      </c>
      <c r="CM27" s="563">
        <v>184</v>
      </c>
      <c r="CN27" s="563">
        <v>184</v>
      </c>
      <c r="CO27" s="563">
        <v>184</v>
      </c>
      <c r="CP27" s="563">
        <v>184</v>
      </c>
      <c r="CQ27" s="563">
        <v>104</v>
      </c>
      <c r="CR27" s="563">
        <v>184</v>
      </c>
      <c r="CS27" s="563">
        <v>184</v>
      </c>
      <c r="CT27" s="563">
        <v>184</v>
      </c>
      <c r="CU27" s="563">
        <v>184</v>
      </c>
      <c r="CV27" s="564">
        <v>184</v>
      </c>
      <c r="CW27" s="562">
        <v>182.7330571446021</v>
      </c>
      <c r="CX27" s="524" t="s">
        <v>651</v>
      </c>
      <c r="CY27" s="544"/>
    </row>
    <row r="28" spans="1:103" s="402" customFormat="1" ht="16.5" customHeight="1">
      <c r="A28" s="588"/>
      <c r="B28" s="360" t="s">
        <v>697</v>
      </c>
      <c r="C28" s="426">
        <v>156383</v>
      </c>
      <c r="D28" s="426">
        <v>140643</v>
      </c>
      <c r="E28" s="426">
        <v>108594</v>
      </c>
      <c r="F28" s="426">
        <v>88885</v>
      </c>
      <c r="G28" s="426">
        <v>103203</v>
      </c>
      <c r="H28" s="426">
        <v>80661</v>
      </c>
      <c r="I28" s="426">
        <v>52883</v>
      </c>
      <c r="J28" s="426">
        <v>144615</v>
      </c>
      <c r="K28" s="426">
        <v>103256</v>
      </c>
      <c r="L28" s="426">
        <v>175672</v>
      </c>
      <c r="M28" s="426">
        <v>149293</v>
      </c>
      <c r="N28" s="426">
        <v>99951</v>
      </c>
      <c r="O28" s="426">
        <v>88499</v>
      </c>
      <c r="P28" s="426">
        <v>131225</v>
      </c>
      <c r="Q28" s="426">
        <v>91281</v>
      </c>
      <c r="R28" s="426">
        <v>46316</v>
      </c>
      <c r="S28" s="426">
        <v>74445</v>
      </c>
      <c r="T28" s="426">
        <v>140726</v>
      </c>
      <c r="U28" s="426">
        <v>106260</v>
      </c>
      <c r="V28" s="426">
        <v>44775</v>
      </c>
      <c r="W28" s="426">
        <v>161604</v>
      </c>
      <c r="X28" s="426">
        <v>68197</v>
      </c>
      <c r="Y28" s="426">
        <v>41498</v>
      </c>
      <c r="Z28" s="426">
        <v>46854</v>
      </c>
      <c r="AA28" s="426">
        <v>185391</v>
      </c>
      <c r="AB28" s="426">
        <v>46251</v>
      </c>
      <c r="AC28" s="426">
        <v>81103</v>
      </c>
      <c r="AD28" s="426">
        <v>259308</v>
      </c>
      <c r="AE28" s="426">
        <v>104884</v>
      </c>
      <c r="AF28" s="426">
        <v>69040</v>
      </c>
      <c r="AG28" s="426">
        <v>67872</v>
      </c>
      <c r="AH28" s="426">
        <v>40539</v>
      </c>
      <c r="AI28" s="426">
        <v>34553</v>
      </c>
      <c r="AJ28" s="426">
        <v>44921</v>
      </c>
      <c r="AK28" s="426">
        <v>217998</v>
      </c>
      <c r="AL28" s="426">
        <v>64383</v>
      </c>
      <c r="AM28" s="426">
        <v>129623</v>
      </c>
      <c r="AN28" s="426">
        <v>98068</v>
      </c>
      <c r="AO28" s="426">
        <v>57005</v>
      </c>
      <c r="AP28" s="426">
        <v>243709</v>
      </c>
      <c r="AQ28" s="426">
        <v>148987</v>
      </c>
      <c r="AR28" s="426">
        <v>137231</v>
      </c>
      <c r="AS28" s="427">
        <v>161353</v>
      </c>
      <c r="AT28" s="427">
        <v>147625</v>
      </c>
      <c r="AU28" s="427">
        <v>115135</v>
      </c>
      <c r="AV28" s="427">
        <v>87701</v>
      </c>
      <c r="AW28" s="427">
        <v>66297</v>
      </c>
      <c r="AX28" s="427">
        <v>287320</v>
      </c>
      <c r="AY28" s="427">
        <v>127803</v>
      </c>
      <c r="AZ28" s="427">
        <v>90977</v>
      </c>
      <c r="BA28" s="427">
        <v>118460</v>
      </c>
      <c r="BB28" s="427">
        <v>88665</v>
      </c>
      <c r="BC28" s="427">
        <v>105074</v>
      </c>
      <c r="BD28" s="427">
        <v>207094</v>
      </c>
      <c r="BE28" s="427">
        <v>136070</v>
      </c>
      <c r="BF28" s="427">
        <v>114145</v>
      </c>
      <c r="BG28" s="427">
        <v>84971</v>
      </c>
      <c r="BH28" s="427">
        <v>185715</v>
      </c>
      <c r="BI28" s="427">
        <v>442594</v>
      </c>
      <c r="BJ28" s="427">
        <v>314432</v>
      </c>
      <c r="BK28" s="427">
        <v>142021</v>
      </c>
      <c r="BL28" s="427">
        <v>70366</v>
      </c>
      <c r="BM28" s="427">
        <v>284507</v>
      </c>
      <c r="BN28" s="427">
        <v>124015</v>
      </c>
      <c r="BO28" s="427">
        <v>87891</v>
      </c>
      <c r="BP28" s="427">
        <v>87391</v>
      </c>
      <c r="BQ28" s="427">
        <v>138375</v>
      </c>
      <c r="BR28" s="427">
        <v>101157</v>
      </c>
      <c r="BS28" s="427">
        <v>414788</v>
      </c>
      <c r="BT28" s="427">
        <v>98367</v>
      </c>
      <c r="BU28" s="427">
        <v>19858</v>
      </c>
      <c r="BV28" s="427"/>
      <c r="BW28" s="427">
        <v>221103</v>
      </c>
      <c r="BX28" s="427">
        <v>113986</v>
      </c>
      <c r="BY28" s="427">
        <v>40362</v>
      </c>
      <c r="BZ28" s="426">
        <v>304602</v>
      </c>
      <c r="CA28" s="426">
        <v>210647</v>
      </c>
      <c r="CB28" s="426">
        <v>93672</v>
      </c>
      <c r="CC28" s="426">
        <v>188009</v>
      </c>
      <c r="CD28" s="426">
        <v>65913</v>
      </c>
      <c r="CE28" s="426">
        <v>188264</v>
      </c>
      <c r="CF28" s="426">
        <v>193986</v>
      </c>
      <c r="CG28" s="426">
        <v>84848</v>
      </c>
      <c r="CH28" s="427">
        <v>333161</v>
      </c>
      <c r="CI28" s="427">
        <v>142633</v>
      </c>
      <c r="CJ28" s="427">
        <v>129008</v>
      </c>
      <c r="CK28" s="427">
        <v>76552</v>
      </c>
      <c r="CL28" s="427">
        <v>679374</v>
      </c>
      <c r="CM28" s="427">
        <v>107500</v>
      </c>
      <c r="CN28" s="427">
        <v>335659</v>
      </c>
      <c r="CO28" s="427">
        <v>148941</v>
      </c>
      <c r="CP28" s="427">
        <v>100930</v>
      </c>
      <c r="CQ28" s="427">
        <v>41561</v>
      </c>
      <c r="CR28" s="426">
        <v>146982</v>
      </c>
      <c r="CS28" s="426">
        <v>292247</v>
      </c>
      <c r="CT28" s="428">
        <v>69416</v>
      </c>
      <c r="CU28" s="426">
        <v>262376</v>
      </c>
      <c r="CV28" s="428">
        <v>68128</v>
      </c>
      <c r="CW28" s="429">
        <v>13674383</v>
      </c>
      <c r="CX28" s="392"/>
      <c r="CY28" s="546"/>
    </row>
    <row r="29" spans="1:103" s="402" customFormat="1" ht="16.5" customHeight="1">
      <c r="A29" s="588"/>
      <c r="B29" s="358" t="s">
        <v>503</v>
      </c>
      <c r="C29" s="438">
        <v>138268</v>
      </c>
      <c r="D29" s="438">
        <v>122958</v>
      </c>
      <c r="E29" s="438">
        <v>93427</v>
      </c>
      <c r="F29" s="438">
        <v>74112</v>
      </c>
      <c r="G29" s="438">
        <v>96080</v>
      </c>
      <c r="H29" s="438">
        <v>73542</v>
      </c>
      <c r="I29" s="438">
        <v>47988</v>
      </c>
      <c r="J29" s="438">
        <v>125544</v>
      </c>
      <c r="K29" s="438">
        <v>90214</v>
      </c>
      <c r="L29" s="438">
        <v>145981</v>
      </c>
      <c r="M29" s="438">
        <v>132927</v>
      </c>
      <c r="N29" s="438">
        <v>90925</v>
      </c>
      <c r="O29" s="438">
        <v>79429</v>
      </c>
      <c r="P29" s="438">
        <v>121993</v>
      </c>
      <c r="Q29" s="438">
        <v>78378</v>
      </c>
      <c r="R29" s="438">
        <v>39682</v>
      </c>
      <c r="S29" s="438">
        <v>65480</v>
      </c>
      <c r="T29" s="438">
        <v>122874</v>
      </c>
      <c r="U29" s="438">
        <v>85622</v>
      </c>
      <c r="V29" s="438">
        <v>36023</v>
      </c>
      <c r="W29" s="438">
        <v>145728</v>
      </c>
      <c r="X29" s="438">
        <v>58613</v>
      </c>
      <c r="Y29" s="438">
        <v>34640</v>
      </c>
      <c r="Z29" s="438">
        <v>38286</v>
      </c>
      <c r="AA29" s="438">
        <v>169340</v>
      </c>
      <c r="AB29" s="438">
        <v>40369</v>
      </c>
      <c r="AC29" s="438">
        <v>68949</v>
      </c>
      <c r="AD29" s="438">
        <v>233764</v>
      </c>
      <c r="AE29" s="438">
        <v>93379</v>
      </c>
      <c r="AF29" s="438">
        <v>55644</v>
      </c>
      <c r="AG29" s="438">
        <v>55827</v>
      </c>
      <c r="AH29" s="438">
        <v>35183</v>
      </c>
      <c r="AI29" s="438">
        <v>30961</v>
      </c>
      <c r="AJ29" s="438">
        <v>41919</v>
      </c>
      <c r="AK29" s="438">
        <v>179860</v>
      </c>
      <c r="AL29" s="438">
        <v>56409</v>
      </c>
      <c r="AM29" s="438">
        <v>107742</v>
      </c>
      <c r="AN29" s="438">
        <v>87662</v>
      </c>
      <c r="AO29" s="438">
        <v>51670</v>
      </c>
      <c r="AP29" s="438">
        <v>207373</v>
      </c>
      <c r="AQ29" s="438">
        <v>140984</v>
      </c>
      <c r="AR29" s="438">
        <v>127079</v>
      </c>
      <c r="AS29" s="439">
        <v>143271</v>
      </c>
      <c r="AT29" s="439">
        <v>125289</v>
      </c>
      <c r="AU29" s="439">
        <v>103867</v>
      </c>
      <c r="AV29" s="439">
        <v>79234</v>
      </c>
      <c r="AW29" s="439">
        <v>55916</v>
      </c>
      <c r="AX29" s="439">
        <v>251352</v>
      </c>
      <c r="AY29" s="439">
        <v>113806</v>
      </c>
      <c r="AZ29" s="439">
        <v>80899</v>
      </c>
      <c r="BA29" s="439">
        <v>103085</v>
      </c>
      <c r="BB29" s="439">
        <v>80489</v>
      </c>
      <c r="BC29" s="439">
        <v>87559</v>
      </c>
      <c r="BD29" s="439">
        <v>185150</v>
      </c>
      <c r="BE29" s="439">
        <v>120709</v>
      </c>
      <c r="BF29" s="439">
        <v>93383</v>
      </c>
      <c r="BG29" s="439">
        <v>79133</v>
      </c>
      <c r="BH29" s="439">
        <v>171264</v>
      </c>
      <c r="BI29" s="439">
        <v>399442</v>
      </c>
      <c r="BJ29" s="439">
        <v>260285</v>
      </c>
      <c r="BK29" s="439">
        <v>112315</v>
      </c>
      <c r="BL29" s="439">
        <v>57515</v>
      </c>
      <c r="BM29" s="439">
        <v>244255</v>
      </c>
      <c r="BN29" s="439">
        <v>105731</v>
      </c>
      <c r="BO29" s="439">
        <v>73700</v>
      </c>
      <c r="BP29" s="439">
        <v>68895</v>
      </c>
      <c r="BQ29" s="439">
        <v>126608</v>
      </c>
      <c r="BR29" s="439">
        <v>90869</v>
      </c>
      <c r="BS29" s="439">
        <v>390122</v>
      </c>
      <c r="BT29" s="439">
        <v>85001</v>
      </c>
      <c r="BU29" s="439">
        <v>18176</v>
      </c>
      <c r="BV29" s="569" t="s">
        <v>678</v>
      </c>
      <c r="BW29" s="439">
        <v>192768</v>
      </c>
      <c r="BX29" s="439">
        <v>81898</v>
      </c>
      <c r="BY29" s="439">
        <v>32896</v>
      </c>
      <c r="BZ29" s="438">
        <v>249073</v>
      </c>
      <c r="CA29" s="438">
        <v>179492</v>
      </c>
      <c r="CB29" s="438">
        <v>79855</v>
      </c>
      <c r="CC29" s="438">
        <v>159982</v>
      </c>
      <c r="CD29" s="438">
        <v>53474</v>
      </c>
      <c r="CE29" s="438">
        <v>164851</v>
      </c>
      <c r="CF29" s="438">
        <v>172692</v>
      </c>
      <c r="CG29" s="438">
        <v>70567</v>
      </c>
      <c r="CH29" s="439">
        <v>285334</v>
      </c>
      <c r="CI29" s="439">
        <v>110752</v>
      </c>
      <c r="CJ29" s="439">
        <v>112324</v>
      </c>
      <c r="CK29" s="439">
        <v>62498</v>
      </c>
      <c r="CL29" s="439">
        <v>414592</v>
      </c>
      <c r="CM29" s="439">
        <v>85821</v>
      </c>
      <c r="CN29" s="439">
        <v>277648</v>
      </c>
      <c r="CO29" s="439">
        <v>131079</v>
      </c>
      <c r="CP29" s="439">
        <v>86229</v>
      </c>
      <c r="CQ29" s="439">
        <v>33354</v>
      </c>
      <c r="CR29" s="438">
        <v>132064</v>
      </c>
      <c r="CS29" s="438">
        <v>241322</v>
      </c>
      <c r="CT29" s="440">
        <v>60067</v>
      </c>
      <c r="CU29" s="438">
        <v>228014</v>
      </c>
      <c r="CV29" s="440">
        <v>68124</v>
      </c>
      <c r="CW29" s="468">
        <v>11704685</v>
      </c>
      <c r="CX29" s="403"/>
      <c r="CY29" s="547"/>
    </row>
    <row r="30" spans="1:103" s="402" customFormat="1" ht="16.5" customHeight="1">
      <c r="A30" s="588"/>
      <c r="B30" s="359" t="s">
        <v>504</v>
      </c>
      <c r="C30" s="469">
        <v>18114</v>
      </c>
      <c r="D30" s="469">
        <v>17685</v>
      </c>
      <c r="E30" s="469">
        <v>15166</v>
      </c>
      <c r="F30" s="469">
        <v>14773</v>
      </c>
      <c r="G30" s="469">
        <v>7123</v>
      </c>
      <c r="H30" s="469">
        <v>7118</v>
      </c>
      <c r="I30" s="469">
        <v>4894</v>
      </c>
      <c r="J30" s="469">
        <v>19070</v>
      </c>
      <c r="K30" s="469">
        <v>13042</v>
      </c>
      <c r="L30" s="469">
        <v>29690</v>
      </c>
      <c r="M30" s="469">
        <v>16365</v>
      </c>
      <c r="N30" s="469">
        <v>9026</v>
      </c>
      <c r="O30" s="469">
        <v>9069</v>
      </c>
      <c r="P30" s="469">
        <v>9232</v>
      </c>
      <c r="Q30" s="469">
        <v>12903</v>
      </c>
      <c r="R30" s="469">
        <v>6633</v>
      </c>
      <c r="S30" s="469">
        <v>8965</v>
      </c>
      <c r="T30" s="469">
        <v>17851</v>
      </c>
      <c r="U30" s="469">
        <v>20637</v>
      </c>
      <c r="V30" s="469">
        <v>8752</v>
      </c>
      <c r="W30" s="469">
        <v>15875</v>
      </c>
      <c r="X30" s="469">
        <v>9584</v>
      </c>
      <c r="Y30" s="469">
        <v>6858</v>
      </c>
      <c r="Z30" s="469">
        <v>8567</v>
      </c>
      <c r="AA30" s="469">
        <v>16051</v>
      </c>
      <c r="AB30" s="469">
        <v>5882</v>
      </c>
      <c r="AC30" s="469">
        <v>12154</v>
      </c>
      <c r="AD30" s="469">
        <v>25544</v>
      </c>
      <c r="AE30" s="469">
        <v>11505</v>
      </c>
      <c r="AF30" s="469">
        <v>13395</v>
      </c>
      <c r="AG30" s="469">
        <v>12044</v>
      </c>
      <c r="AH30" s="469">
        <v>5356</v>
      </c>
      <c r="AI30" s="469">
        <v>3591</v>
      </c>
      <c r="AJ30" s="469">
        <v>3001</v>
      </c>
      <c r="AK30" s="469">
        <v>38138</v>
      </c>
      <c r="AL30" s="469">
        <v>7974</v>
      </c>
      <c r="AM30" s="469">
        <v>21881</v>
      </c>
      <c r="AN30" s="469">
        <v>10405</v>
      </c>
      <c r="AO30" s="469">
        <v>5334</v>
      </c>
      <c r="AP30" s="469">
        <v>36335</v>
      </c>
      <c r="AQ30" s="469">
        <v>8002</v>
      </c>
      <c r="AR30" s="469">
        <v>10152</v>
      </c>
      <c r="AS30" s="470">
        <v>18082</v>
      </c>
      <c r="AT30" s="470">
        <v>22336</v>
      </c>
      <c r="AU30" s="470">
        <v>11268</v>
      </c>
      <c r="AV30" s="470">
        <v>8466</v>
      </c>
      <c r="AW30" s="470">
        <v>10380</v>
      </c>
      <c r="AX30" s="470">
        <v>35968</v>
      </c>
      <c r="AY30" s="470">
        <v>13996</v>
      </c>
      <c r="AZ30" s="470">
        <v>10077</v>
      </c>
      <c r="BA30" s="470">
        <v>15374</v>
      </c>
      <c r="BB30" s="470">
        <v>8176</v>
      </c>
      <c r="BC30" s="470">
        <v>17514</v>
      </c>
      <c r="BD30" s="470">
        <v>21943</v>
      </c>
      <c r="BE30" s="470">
        <v>15361</v>
      </c>
      <c r="BF30" s="470">
        <v>20761</v>
      </c>
      <c r="BG30" s="470">
        <v>5837</v>
      </c>
      <c r="BH30" s="470">
        <v>14451</v>
      </c>
      <c r="BI30" s="470">
        <v>43151</v>
      </c>
      <c r="BJ30" s="470">
        <v>54146</v>
      </c>
      <c r="BK30" s="470">
        <v>29705</v>
      </c>
      <c r="BL30" s="470">
        <v>12851</v>
      </c>
      <c r="BM30" s="470">
        <v>40251</v>
      </c>
      <c r="BN30" s="470">
        <v>18283</v>
      </c>
      <c r="BO30" s="470">
        <v>14191</v>
      </c>
      <c r="BP30" s="470">
        <v>18495</v>
      </c>
      <c r="BQ30" s="470">
        <v>11766</v>
      </c>
      <c r="BR30" s="470">
        <v>10288</v>
      </c>
      <c r="BS30" s="470">
        <v>24666</v>
      </c>
      <c r="BT30" s="470">
        <v>13366</v>
      </c>
      <c r="BU30" s="470">
        <v>1682</v>
      </c>
      <c r="BV30" s="470"/>
      <c r="BW30" s="470">
        <v>28335</v>
      </c>
      <c r="BX30" s="470">
        <v>32088</v>
      </c>
      <c r="BY30" s="470">
        <v>7466</v>
      </c>
      <c r="BZ30" s="469">
        <v>55529</v>
      </c>
      <c r="CA30" s="469">
        <v>31155</v>
      </c>
      <c r="CB30" s="469">
        <v>13816</v>
      </c>
      <c r="CC30" s="469">
        <v>28026</v>
      </c>
      <c r="CD30" s="469">
        <v>12438</v>
      </c>
      <c r="CE30" s="469">
        <v>23412</v>
      </c>
      <c r="CF30" s="469">
        <v>21294</v>
      </c>
      <c r="CG30" s="469">
        <v>14280</v>
      </c>
      <c r="CH30" s="470">
        <v>47826</v>
      </c>
      <c r="CI30" s="470">
        <v>31881</v>
      </c>
      <c r="CJ30" s="470">
        <v>16684</v>
      </c>
      <c r="CK30" s="470">
        <v>14053</v>
      </c>
      <c r="CL30" s="470">
        <v>264782</v>
      </c>
      <c r="CM30" s="470">
        <v>21679</v>
      </c>
      <c r="CN30" s="470">
        <v>58011</v>
      </c>
      <c r="CO30" s="470">
        <v>17862</v>
      </c>
      <c r="CP30" s="470">
        <v>14701</v>
      </c>
      <c r="CQ30" s="470">
        <v>8206</v>
      </c>
      <c r="CR30" s="469">
        <v>14917</v>
      </c>
      <c r="CS30" s="469">
        <v>50924</v>
      </c>
      <c r="CT30" s="471">
        <v>9349</v>
      </c>
      <c r="CU30" s="469">
        <v>34361</v>
      </c>
      <c r="CV30" s="471">
        <v>4</v>
      </c>
      <c r="CW30" s="472">
        <v>1969698</v>
      </c>
      <c r="CX30" s="403"/>
      <c r="CY30" s="547"/>
    </row>
    <row r="31" spans="1:103" s="402" customFormat="1" ht="16.5" customHeight="1">
      <c r="A31" s="588"/>
      <c r="B31" s="360" t="s">
        <v>698</v>
      </c>
      <c r="C31" s="473">
        <v>55072</v>
      </c>
      <c r="D31" s="473">
        <v>41681</v>
      </c>
      <c r="E31" s="473">
        <v>36666</v>
      </c>
      <c r="F31" s="473">
        <v>34339</v>
      </c>
      <c r="G31" s="473">
        <v>23323</v>
      </c>
      <c r="H31" s="473">
        <v>30973</v>
      </c>
      <c r="I31" s="473">
        <v>15722</v>
      </c>
      <c r="J31" s="473">
        <v>42606</v>
      </c>
      <c r="K31" s="473">
        <v>33484</v>
      </c>
      <c r="L31" s="473">
        <v>56649</v>
      </c>
      <c r="M31" s="473">
        <v>34897</v>
      </c>
      <c r="N31" s="473">
        <v>25114</v>
      </c>
      <c r="O31" s="473">
        <v>25882</v>
      </c>
      <c r="P31" s="473">
        <v>32925</v>
      </c>
      <c r="Q31" s="473">
        <v>32231</v>
      </c>
      <c r="R31" s="473">
        <v>18535</v>
      </c>
      <c r="S31" s="473">
        <v>23631</v>
      </c>
      <c r="T31" s="473">
        <v>50443</v>
      </c>
      <c r="U31" s="473">
        <v>32201</v>
      </c>
      <c r="V31" s="473">
        <v>13518</v>
      </c>
      <c r="W31" s="473">
        <v>49787</v>
      </c>
      <c r="X31" s="473">
        <v>15458</v>
      </c>
      <c r="Y31" s="473">
        <v>18777</v>
      </c>
      <c r="Z31" s="473">
        <v>16383</v>
      </c>
      <c r="AA31" s="473">
        <v>54525</v>
      </c>
      <c r="AB31" s="473">
        <v>16300</v>
      </c>
      <c r="AC31" s="473">
        <v>25156</v>
      </c>
      <c r="AD31" s="473">
        <v>89914</v>
      </c>
      <c r="AE31" s="473">
        <v>34440</v>
      </c>
      <c r="AF31" s="473">
        <v>22538</v>
      </c>
      <c r="AG31" s="473">
        <v>20627</v>
      </c>
      <c r="AH31" s="473">
        <v>15537</v>
      </c>
      <c r="AI31" s="473">
        <v>27197</v>
      </c>
      <c r="AJ31" s="473">
        <v>10648</v>
      </c>
      <c r="AK31" s="473">
        <v>100681</v>
      </c>
      <c r="AL31" s="473">
        <v>17786</v>
      </c>
      <c r="AM31" s="473">
        <v>41686</v>
      </c>
      <c r="AN31" s="473">
        <v>29927</v>
      </c>
      <c r="AO31" s="473">
        <v>17867</v>
      </c>
      <c r="AP31" s="473">
        <v>83666</v>
      </c>
      <c r="AQ31" s="473">
        <v>34068</v>
      </c>
      <c r="AR31" s="473">
        <v>33638</v>
      </c>
      <c r="AS31" s="474">
        <v>41306</v>
      </c>
      <c r="AT31" s="474">
        <v>52488</v>
      </c>
      <c r="AU31" s="474">
        <v>32226</v>
      </c>
      <c r="AV31" s="474">
        <v>24783</v>
      </c>
      <c r="AW31" s="474">
        <v>21925</v>
      </c>
      <c r="AX31" s="474">
        <v>98444</v>
      </c>
      <c r="AY31" s="474">
        <v>34309</v>
      </c>
      <c r="AZ31" s="474">
        <v>20047</v>
      </c>
      <c r="BA31" s="474">
        <v>29386</v>
      </c>
      <c r="BB31" s="474">
        <v>33518</v>
      </c>
      <c r="BC31" s="474">
        <v>32124</v>
      </c>
      <c r="BD31" s="474">
        <v>78370</v>
      </c>
      <c r="BE31" s="474">
        <v>31458</v>
      </c>
      <c r="BF31" s="474">
        <v>33760</v>
      </c>
      <c r="BG31" s="474">
        <v>17411</v>
      </c>
      <c r="BH31" s="474">
        <v>40242</v>
      </c>
      <c r="BI31" s="474">
        <v>93256</v>
      </c>
      <c r="BJ31" s="474">
        <v>89108</v>
      </c>
      <c r="BK31" s="474">
        <v>38917</v>
      </c>
      <c r="BL31" s="474">
        <v>22293</v>
      </c>
      <c r="BM31" s="474">
        <v>87900</v>
      </c>
      <c r="BN31" s="474">
        <v>40315</v>
      </c>
      <c r="BO31" s="474">
        <v>24365</v>
      </c>
      <c r="BP31" s="474">
        <v>32306</v>
      </c>
      <c r="BQ31" s="474">
        <v>43390</v>
      </c>
      <c r="BR31" s="474">
        <v>26568</v>
      </c>
      <c r="BS31" s="474">
        <v>102637</v>
      </c>
      <c r="BT31" s="474">
        <v>44035</v>
      </c>
      <c r="BU31" s="474">
        <v>15068</v>
      </c>
      <c r="BV31" s="474"/>
      <c r="BW31" s="474">
        <v>36234</v>
      </c>
      <c r="BX31" s="474">
        <v>40786</v>
      </c>
      <c r="BY31" s="474">
        <v>9100</v>
      </c>
      <c r="BZ31" s="473">
        <v>125138</v>
      </c>
      <c r="CA31" s="473">
        <v>67235</v>
      </c>
      <c r="CB31" s="473">
        <v>39580</v>
      </c>
      <c r="CC31" s="473">
        <v>56946</v>
      </c>
      <c r="CD31" s="473">
        <v>30175</v>
      </c>
      <c r="CE31" s="473">
        <v>57992</v>
      </c>
      <c r="CF31" s="473">
        <v>93019</v>
      </c>
      <c r="CG31" s="473">
        <v>38253</v>
      </c>
      <c r="CH31" s="474">
        <v>124450</v>
      </c>
      <c r="CI31" s="474">
        <v>42372</v>
      </c>
      <c r="CJ31" s="474">
        <v>38634</v>
      </c>
      <c r="CK31" s="474">
        <v>25702</v>
      </c>
      <c r="CL31" s="474">
        <v>343243</v>
      </c>
      <c r="CM31" s="474">
        <v>40735</v>
      </c>
      <c r="CN31" s="474">
        <v>131786</v>
      </c>
      <c r="CO31" s="474">
        <v>41735</v>
      </c>
      <c r="CP31" s="474">
        <v>28974</v>
      </c>
      <c r="CQ31" s="474">
        <v>10617</v>
      </c>
      <c r="CR31" s="473">
        <v>44662</v>
      </c>
      <c r="CS31" s="473">
        <v>63185</v>
      </c>
      <c r="CT31" s="475">
        <v>15509</v>
      </c>
      <c r="CU31" s="473">
        <v>63897</v>
      </c>
      <c r="CV31" s="475">
        <v>6116</v>
      </c>
      <c r="CW31" s="476">
        <v>4364607</v>
      </c>
      <c r="CX31" s="403"/>
      <c r="CY31" s="547"/>
    </row>
    <row r="32" spans="1:103" s="402" customFormat="1" ht="16.5" customHeight="1">
      <c r="A32" s="588"/>
      <c r="B32" s="358" t="s">
        <v>505</v>
      </c>
      <c r="C32" s="473">
        <v>14042</v>
      </c>
      <c r="D32" s="473">
        <v>12508</v>
      </c>
      <c r="E32" s="473">
        <v>10899</v>
      </c>
      <c r="F32" s="473">
        <v>9187</v>
      </c>
      <c r="G32" s="473">
        <v>6623</v>
      </c>
      <c r="H32" s="473">
        <v>5083</v>
      </c>
      <c r="I32" s="473">
        <v>5044</v>
      </c>
      <c r="J32" s="473">
        <v>9694</v>
      </c>
      <c r="K32" s="473">
        <v>12925</v>
      </c>
      <c r="L32" s="473">
        <v>14054</v>
      </c>
      <c r="M32" s="473">
        <v>10061</v>
      </c>
      <c r="N32" s="473">
        <v>7428</v>
      </c>
      <c r="O32" s="473">
        <v>7285</v>
      </c>
      <c r="P32" s="473">
        <v>9379</v>
      </c>
      <c r="Q32" s="473">
        <v>8352</v>
      </c>
      <c r="R32" s="473">
        <v>4834</v>
      </c>
      <c r="S32" s="473">
        <v>6667</v>
      </c>
      <c r="T32" s="473">
        <v>13128</v>
      </c>
      <c r="U32" s="473">
        <v>8804</v>
      </c>
      <c r="V32" s="473">
        <v>4190</v>
      </c>
      <c r="W32" s="473">
        <v>13862</v>
      </c>
      <c r="X32" s="473">
        <v>5699</v>
      </c>
      <c r="Y32" s="473">
        <v>5741</v>
      </c>
      <c r="Z32" s="473">
        <v>4746</v>
      </c>
      <c r="AA32" s="473">
        <v>11419</v>
      </c>
      <c r="AB32" s="473">
        <v>4466</v>
      </c>
      <c r="AC32" s="473">
        <v>7035</v>
      </c>
      <c r="AD32" s="473">
        <v>31531</v>
      </c>
      <c r="AE32" s="473">
        <v>13218</v>
      </c>
      <c r="AF32" s="473">
        <v>6139</v>
      </c>
      <c r="AG32" s="473">
        <v>7034</v>
      </c>
      <c r="AH32" s="473">
        <v>5628</v>
      </c>
      <c r="AI32" s="473">
        <v>3497</v>
      </c>
      <c r="AJ32" s="473">
        <v>3594</v>
      </c>
      <c r="AK32" s="473">
        <v>32477</v>
      </c>
      <c r="AL32" s="473">
        <v>4861</v>
      </c>
      <c r="AM32" s="473">
        <v>14106</v>
      </c>
      <c r="AN32" s="473">
        <v>8331</v>
      </c>
      <c r="AO32" s="473">
        <v>5152</v>
      </c>
      <c r="AP32" s="473">
        <v>22253</v>
      </c>
      <c r="AQ32" s="473">
        <v>9715</v>
      </c>
      <c r="AR32" s="473">
        <v>9705</v>
      </c>
      <c r="AS32" s="474">
        <v>11140</v>
      </c>
      <c r="AT32" s="474">
        <v>14583</v>
      </c>
      <c r="AU32" s="474">
        <v>7958</v>
      </c>
      <c r="AV32" s="474">
        <v>7064</v>
      </c>
      <c r="AW32" s="474">
        <v>5243</v>
      </c>
      <c r="AX32" s="474">
        <v>28316</v>
      </c>
      <c r="AY32" s="474">
        <v>11573</v>
      </c>
      <c r="AZ32" s="474">
        <v>7139</v>
      </c>
      <c r="BA32" s="474">
        <v>9969</v>
      </c>
      <c r="BB32" s="474">
        <v>9731</v>
      </c>
      <c r="BC32" s="474">
        <v>8794</v>
      </c>
      <c r="BD32" s="474">
        <v>15218</v>
      </c>
      <c r="BE32" s="474">
        <v>10065</v>
      </c>
      <c r="BF32" s="474">
        <v>9217</v>
      </c>
      <c r="BG32" s="474">
        <v>5500</v>
      </c>
      <c r="BH32" s="474">
        <v>13996</v>
      </c>
      <c r="BI32" s="474">
        <v>36345</v>
      </c>
      <c r="BJ32" s="474">
        <v>21086</v>
      </c>
      <c r="BK32" s="474">
        <v>9974</v>
      </c>
      <c r="BL32" s="474">
        <v>6092</v>
      </c>
      <c r="BM32" s="474">
        <v>28221</v>
      </c>
      <c r="BN32" s="474">
        <v>11872</v>
      </c>
      <c r="BO32" s="474">
        <v>8067</v>
      </c>
      <c r="BP32" s="474">
        <v>7739</v>
      </c>
      <c r="BQ32" s="474">
        <v>24932</v>
      </c>
      <c r="BR32" s="474">
        <v>8956</v>
      </c>
      <c r="BS32" s="474">
        <v>32374</v>
      </c>
      <c r="BT32" s="474">
        <v>7522</v>
      </c>
      <c r="BU32" s="474">
        <v>2073</v>
      </c>
      <c r="BV32" s="474"/>
      <c r="BW32" s="474">
        <v>17969</v>
      </c>
      <c r="BX32" s="474">
        <v>19360</v>
      </c>
      <c r="BY32" s="474">
        <v>3419</v>
      </c>
      <c r="BZ32" s="473">
        <v>69727</v>
      </c>
      <c r="CA32" s="473">
        <v>20151</v>
      </c>
      <c r="CB32" s="473">
        <v>11071</v>
      </c>
      <c r="CC32" s="473">
        <v>14985</v>
      </c>
      <c r="CD32" s="473">
        <v>6989</v>
      </c>
      <c r="CE32" s="473">
        <v>18054</v>
      </c>
      <c r="CF32" s="473">
        <v>15935</v>
      </c>
      <c r="CG32" s="473">
        <v>8956</v>
      </c>
      <c r="CH32" s="474">
        <v>31347</v>
      </c>
      <c r="CI32" s="474">
        <v>9834</v>
      </c>
      <c r="CJ32" s="474">
        <v>15493</v>
      </c>
      <c r="CK32" s="474">
        <v>8565</v>
      </c>
      <c r="CL32" s="474">
        <v>83394</v>
      </c>
      <c r="CM32" s="474">
        <v>10564</v>
      </c>
      <c r="CN32" s="474">
        <v>49017</v>
      </c>
      <c r="CO32" s="474">
        <v>13059</v>
      </c>
      <c r="CP32" s="474">
        <v>8652</v>
      </c>
      <c r="CQ32" s="474">
        <v>5201</v>
      </c>
      <c r="CR32" s="473">
        <v>16110</v>
      </c>
      <c r="CS32" s="473">
        <v>19520</v>
      </c>
      <c r="CT32" s="473">
        <v>4092</v>
      </c>
      <c r="CU32" s="473">
        <v>18574</v>
      </c>
      <c r="CV32" s="475">
        <v>0</v>
      </c>
      <c r="CW32" s="468">
        <v>1312745</v>
      </c>
      <c r="CX32" s="403"/>
      <c r="CY32" s="547"/>
    </row>
    <row r="33" spans="1:103" s="402" customFormat="1" ht="16.5" customHeight="1">
      <c r="A33" s="588"/>
      <c r="B33" s="358" t="s">
        <v>506</v>
      </c>
      <c r="C33" s="473">
        <v>20790</v>
      </c>
      <c r="D33" s="473">
        <v>9017</v>
      </c>
      <c r="E33" s="473">
        <v>8659</v>
      </c>
      <c r="F33" s="473">
        <v>7617</v>
      </c>
      <c r="G33" s="473">
        <v>8078</v>
      </c>
      <c r="H33" s="473">
        <v>5745</v>
      </c>
      <c r="I33" s="473">
        <v>4057</v>
      </c>
      <c r="J33" s="473">
        <v>17142</v>
      </c>
      <c r="K33" s="473">
        <v>7300</v>
      </c>
      <c r="L33" s="473">
        <v>12336</v>
      </c>
      <c r="M33" s="473">
        <v>11102</v>
      </c>
      <c r="N33" s="473">
        <v>9024</v>
      </c>
      <c r="O33" s="473">
        <v>6375</v>
      </c>
      <c r="P33" s="473">
        <v>15886</v>
      </c>
      <c r="Q33" s="473">
        <v>6433</v>
      </c>
      <c r="R33" s="473">
        <v>4719</v>
      </c>
      <c r="S33" s="473">
        <v>5351</v>
      </c>
      <c r="T33" s="473">
        <v>13653</v>
      </c>
      <c r="U33" s="473">
        <v>9040</v>
      </c>
      <c r="V33" s="473">
        <v>3109</v>
      </c>
      <c r="W33" s="473">
        <v>11483</v>
      </c>
      <c r="X33" s="473">
        <v>2871</v>
      </c>
      <c r="Y33" s="473">
        <v>3617</v>
      </c>
      <c r="Z33" s="473">
        <v>4048</v>
      </c>
      <c r="AA33" s="473">
        <v>15012</v>
      </c>
      <c r="AB33" s="473">
        <v>4311</v>
      </c>
      <c r="AC33" s="473">
        <v>8225</v>
      </c>
      <c r="AD33" s="473">
        <v>25348</v>
      </c>
      <c r="AE33" s="473">
        <v>7264</v>
      </c>
      <c r="AF33" s="473">
        <v>6266</v>
      </c>
      <c r="AG33" s="473">
        <v>5475</v>
      </c>
      <c r="AH33" s="473">
        <v>4639</v>
      </c>
      <c r="AI33" s="473">
        <v>6823</v>
      </c>
      <c r="AJ33" s="473">
        <v>3002</v>
      </c>
      <c r="AK33" s="473">
        <v>17930</v>
      </c>
      <c r="AL33" s="473">
        <v>7994</v>
      </c>
      <c r="AM33" s="473">
        <v>9969</v>
      </c>
      <c r="AN33" s="473">
        <v>8631</v>
      </c>
      <c r="AO33" s="473">
        <v>4520</v>
      </c>
      <c r="AP33" s="473">
        <v>27628</v>
      </c>
      <c r="AQ33" s="473">
        <v>12682</v>
      </c>
      <c r="AR33" s="473">
        <v>14557</v>
      </c>
      <c r="AS33" s="477">
        <v>10591</v>
      </c>
      <c r="AT33" s="474">
        <v>16122</v>
      </c>
      <c r="AU33" s="474">
        <v>12122</v>
      </c>
      <c r="AV33" s="478">
        <v>7163</v>
      </c>
      <c r="AW33" s="474">
        <v>7215</v>
      </c>
      <c r="AX33" s="474">
        <v>24826</v>
      </c>
      <c r="AY33" s="474">
        <v>11414</v>
      </c>
      <c r="AZ33" s="474">
        <v>5595</v>
      </c>
      <c r="BA33" s="474">
        <v>6764</v>
      </c>
      <c r="BB33" s="474">
        <v>6886</v>
      </c>
      <c r="BC33" s="474">
        <v>10509</v>
      </c>
      <c r="BD33" s="474">
        <v>18476</v>
      </c>
      <c r="BE33" s="474">
        <v>7484</v>
      </c>
      <c r="BF33" s="474">
        <v>9772</v>
      </c>
      <c r="BG33" s="474">
        <v>3457</v>
      </c>
      <c r="BH33" s="474">
        <v>13991</v>
      </c>
      <c r="BI33" s="474">
        <v>27247</v>
      </c>
      <c r="BJ33" s="474">
        <v>21401</v>
      </c>
      <c r="BK33" s="474">
        <v>9737</v>
      </c>
      <c r="BL33" s="474">
        <v>5118</v>
      </c>
      <c r="BM33" s="474">
        <v>19030</v>
      </c>
      <c r="BN33" s="474">
        <v>10324</v>
      </c>
      <c r="BO33" s="474">
        <v>6001</v>
      </c>
      <c r="BP33" s="474">
        <v>10437</v>
      </c>
      <c r="BQ33" s="474">
        <v>13250</v>
      </c>
      <c r="BR33" s="474">
        <v>7697</v>
      </c>
      <c r="BS33" s="474">
        <v>45622</v>
      </c>
      <c r="BT33" s="474">
        <v>12737</v>
      </c>
      <c r="BU33" s="474">
        <v>3313</v>
      </c>
      <c r="BV33" s="474"/>
      <c r="BW33" s="474">
        <v>22</v>
      </c>
      <c r="BX33" s="477">
        <v>0</v>
      </c>
      <c r="BY33" s="474">
        <v>24</v>
      </c>
      <c r="BZ33" s="473">
        <v>21925</v>
      </c>
      <c r="CA33" s="473">
        <v>21558</v>
      </c>
      <c r="CB33" s="473">
        <v>6710</v>
      </c>
      <c r="CC33" s="473">
        <v>10098</v>
      </c>
      <c r="CD33" s="473">
        <v>4433</v>
      </c>
      <c r="CE33" s="473">
        <v>19700</v>
      </c>
      <c r="CF33" s="473">
        <v>11406</v>
      </c>
      <c r="CG33" s="479">
        <v>8803</v>
      </c>
      <c r="CH33" s="474">
        <v>38240</v>
      </c>
      <c r="CI33" s="480">
        <v>11937</v>
      </c>
      <c r="CJ33" s="480">
        <v>8617</v>
      </c>
      <c r="CK33" s="480">
        <v>6766</v>
      </c>
      <c r="CL33" s="480">
        <v>60663</v>
      </c>
      <c r="CM33" s="480">
        <v>12394</v>
      </c>
      <c r="CN33" s="480">
        <v>36184</v>
      </c>
      <c r="CO33" s="480">
        <v>12237</v>
      </c>
      <c r="CP33" s="480">
        <v>8773</v>
      </c>
      <c r="CQ33" s="480">
        <v>1</v>
      </c>
      <c r="CR33" s="473">
        <v>10127</v>
      </c>
      <c r="CS33" s="473">
        <v>15443</v>
      </c>
      <c r="CT33" s="475">
        <v>4260</v>
      </c>
      <c r="CU33" s="473">
        <v>20418</v>
      </c>
      <c r="CV33" s="475">
        <v>5916</v>
      </c>
      <c r="CW33" s="468">
        <v>1126881</v>
      </c>
      <c r="CX33" s="403"/>
      <c r="CY33" s="547"/>
    </row>
    <row r="34" spans="1:103" s="402" customFormat="1" ht="16.5" customHeight="1">
      <c r="A34" s="588"/>
      <c r="B34" s="358" t="s">
        <v>507</v>
      </c>
      <c r="C34" s="473">
        <v>13183</v>
      </c>
      <c r="D34" s="473">
        <v>10401</v>
      </c>
      <c r="E34" s="473">
        <v>7319</v>
      </c>
      <c r="F34" s="473">
        <v>7936</v>
      </c>
      <c r="G34" s="473">
        <v>4894</v>
      </c>
      <c r="H34" s="473">
        <v>5353</v>
      </c>
      <c r="I34" s="473">
        <v>4147</v>
      </c>
      <c r="J34" s="473">
        <v>10791</v>
      </c>
      <c r="K34" s="473">
        <v>8933</v>
      </c>
      <c r="L34" s="473">
        <v>16794</v>
      </c>
      <c r="M34" s="473">
        <v>9251</v>
      </c>
      <c r="N34" s="473">
        <v>5787</v>
      </c>
      <c r="O34" s="473">
        <v>6783</v>
      </c>
      <c r="P34" s="473">
        <v>6296</v>
      </c>
      <c r="Q34" s="473">
        <v>8537</v>
      </c>
      <c r="R34" s="473">
        <v>4162</v>
      </c>
      <c r="S34" s="473">
        <v>5885</v>
      </c>
      <c r="T34" s="473">
        <v>14180</v>
      </c>
      <c r="U34" s="473">
        <v>11060</v>
      </c>
      <c r="V34" s="473">
        <v>5543</v>
      </c>
      <c r="W34" s="473">
        <v>13819</v>
      </c>
      <c r="X34" s="473">
        <v>4880</v>
      </c>
      <c r="Y34" s="473">
        <v>4467</v>
      </c>
      <c r="Z34" s="473">
        <v>4422</v>
      </c>
      <c r="AA34" s="473">
        <v>12909</v>
      </c>
      <c r="AB34" s="473">
        <v>3730</v>
      </c>
      <c r="AC34" s="473">
        <v>7016</v>
      </c>
      <c r="AD34" s="473">
        <v>19291</v>
      </c>
      <c r="AE34" s="473">
        <v>9894</v>
      </c>
      <c r="AF34" s="473">
        <v>5000</v>
      </c>
      <c r="AG34" s="473">
        <v>4945</v>
      </c>
      <c r="AH34" s="473">
        <v>3162</v>
      </c>
      <c r="AI34" s="473">
        <v>3239</v>
      </c>
      <c r="AJ34" s="473">
        <v>2337</v>
      </c>
      <c r="AK34" s="473">
        <v>34217</v>
      </c>
      <c r="AL34" s="473">
        <v>4007</v>
      </c>
      <c r="AM34" s="473">
        <v>13799</v>
      </c>
      <c r="AN34" s="473">
        <v>7911</v>
      </c>
      <c r="AO34" s="473">
        <v>3303</v>
      </c>
      <c r="AP34" s="473">
        <v>20590</v>
      </c>
      <c r="AQ34" s="473">
        <v>7364</v>
      </c>
      <c r="AR34" s="473">
        <v>7300</v>
      </c>
      <c r="AS34" s="474">
        <v>17376</v>
      </c>
      <c r="AT34" s="474">
        <v>16252</v>
      </c>
      <c r="AU34" s="474">
        <v>10266</v>
      </c>
      <c r="AV34" s="474">
        <v>6669</v>
      </c>
      <c r="AW34" s="474">
        <v>4471</v>
      </c>
      <c r="AX34" s="474">
        <v>29659</v>
      </c>
      <c r="AY34" s="474">
        <v>8707</v>
      </c>
      <c r="AZ34" s="474">
        <v>4321</v>
      </c>
      <c r="BA34" s="474">
        <v>10936</v>
      </c>
      <c r="BB34" s="474">
        <v>6026</v>
      </c>
      <c r="BC34" s="474">
        <v>9244</v>
      </c>
      <c r="BD34" s="474">
        <v>16295</v>
      </c>
      <c r="BE34" s="474">
        <v>10330</v>
      </c>
      <c r="BF34" s="474">
        <v>10514</v>
      </c>
      <c r="BG34" s="474">
        <v>5608</v>
      </c>
      <c r="BH34" s="474">
        <v>11163</v>
      </c>
      <c r="BI34" s="474">
        <v>27711</v>
      </c>
      <c r="BJ34" s="474">
        <v>32393</v>
      </c>
      <c r="BK34" s="474">
        <v>12606</v>
      </c>
      <c r="BL34" s="474">
        <v>5380</v>
      </c>
      <c r="BM34" s="474">
        <v>24217</v>
      </c>
      <c r="BN34" s="474">
        <v>13418</v>
      </c>
      <c r="BO34" s="474">
        <v>7312</v>
      </c>
      <c r="BP34" s="474">
        <v>9965</v>
      </c>
      <c r="BQ34" s="474">
        <v>0</v>
      </c>
      <c r="BR34" s="474">
        <v>5579</v>
      </c>
      <c r="BS34" s="474">
        <v>19828</v>
      </c>
      <c r="BT34" s="474">
        <v>9017</v>
      </c>
      <c r="BU34" s="474">
        <v>2074</v>
      </c>
      <c r="BV34" s="569" t="s">
        <v>678</v>
      </c>
      <c r="BW34" s="474">
        <v>13744</v>
      </c>
      <c r="BX34" s="474">
        <v>5923</v>
      </c>
      <c r="BY34" s="474">
        <v>4666</v>
      </c>
      <c r="BZ34" s="473">
        <v>23988</v>
      </c>
      <c r="CA34" s="473">
        <v>20595</v>
      </c>
      <c r="CB34" s="473">
        <v>9684</v>
      </c>
      <c r="CC34" s="473">
        <v>23351</v>
      </c>
      <c r="CD34" s="473">
        <v>8172</v>
      </c>
      <c r="CE34" s="473">
        <v>17129</v>
      </c>
      <c r="CF34" s="473">
        <v>16395</v>
      </c>
      <c r="CG34" s="473">
        <v>10622</v>
      </c>
      <c r="CH34" s="474">
        <v>32905</v>
      </c>
      <c r="CI34" s="474">
        <v>17789</v>
      </c>
      <c r="CJ34" s="474">
        <v>11395</v>
      </c>
      <c r="CK34" s="474">
        <v>6925</v>
      </c>
      <c r="CL34" s="474">
        <v>109646</v>
      </c>
      <c r="CM34" s="474">
        <v>14832</v>
      </c>
      <c r="CN34" s="474">
        <v>30205</v>
      </c>
      <c r="CO34" s="474">
        <v>12297</v>
      </c>
      <c r="CP34" s="474">
        <v>7235</v>
      </c>
      <c r="CQ34" s="474">
        <v>4735</v>
      </c>
      <c r="CR34" s="473">
        <v>1132</v>
      </c>
      <c r="CS34" s="473">
        <v>19359</v>
      </c>
      <c r="CT34" s="475">
        <v>4539</v>
      </c>
      <c r="CU34" s="473">
        <v>21675</v>
      </c>
      <c r="CV34" s="475">
        <v>0</v>
      </c>
      <c r="CW34" s="468">
        <v>1161157</v>
      </c>
      <c r="CX34" s="403"/>
      <c r="CY34" s="547"/>
    </row>
    <row r="35" spans="1:103" s="402" customFormat="1" ht="16.5" customHeight="1">
      <c r="A35" s="588"/>
      <c r="B35" s="358" t="s">
        <v>508</v>
      </c>
      <c r="C35" s="473">
        <v>3431</v>
      </c>
      <c r="D35" s="473">
        <v>8293</v>
      </c>
      <c r="E35" s="473">
        <v>8379</v>
      </c>
      <c r="F35" s="473">
        <v>5447</v>
      </c>
      <c r="G35" s="473">
        <v>1596</v>
      </c>
      <c r="H35" s="473">
        <v>10373</v>
      </c>
      <c r="I35" s="473">
        <v>937</v>
      </c>
      <c r="J35" s="473">
        <v>4118</v>
      </c>
      <c r="K35" s="473">
        <v>4007</v>
      </c>
      <c r="L35" s="473">
        <v>12278</v>
      </c>
      <c r="M35" s="473">
        <v>2188</v>
      </c>
      <c r="N35" s="473">
        <v>764</v>
      </c>
      <c r="O35" s="473">
        <v>4352</v>
      </c>
      <c r="P35" s="473">
        <v>662</v>
      </c>
      <c r="Q35" s="473">
        <v>7800</v>
      </c>
      <c r="R35" s="473">
        <v>4238</v>
      </c>
      <c r="S35" s="473">
        <v>5100</v>
      </c>
      <c r="T35" s="473">
        <v>7871</v>
      </c>
      <c r="U35" s="473">
        <v>2777</v>
      </c>
      <c r="V35" s="473">
        <v>369</v>
      </c>
      <c r="W35" s="473">
        <v>6128</v>
      </c>
      <c r="X35" s="473">
        <v>353</v>
      </c>
      <c r="Y35" s="473">
        <v>2593</v>
      </c>
      <c r="Z35" s="473">
        <v>1755</v>
      </c>
      <c r="AA35" s="473">
        <v>10617</v>
      </c>
      <c r="AB35" s="473">
        <v>2542</v>
      </c>
      <c r="AC35" s="473">
        <v>2206</v>
      </c>
      <c r="AD35" s="473">
        <v>5063</v>
      </c>
      <c r="AE35" s="473">
        <v>2889</v>
      </c>
      <c r="AF35" s="473">
        <v>4449</v>
      </c>
      <c r="AG35" s="473">
        <v>2106</v>
      </c>
      <c r="AH35" s="473">
        <v>540</v>
      </c>
      <c r="AI35" s="473">
        <v>5365</v>
      </c>
      <c r="AJ35" s="473">
        <v>1416</v>
      </c>
      <c r="AK35" s="473">
        <v>9683</v>
      </c>
      <c r="AL35" s="473">
        <v>639</v>
      </c>
      <c r="AM35" s="473">
        <v>2793</v>
      </c>
      <c r="AN35" s="473">
        <v>3838</v>
      </c>
      <c r="AO35" s="473">
        <v>2352</v>
      </c>
      <c r="AP35" s="473">
        <v>8953</v>
      </c>
      <c r="AQ35" s="473">
        <v>638</v>
      </c>
      <c r="AR35" s="473">
        <v>635</v>
      </c>
      <c r="AS35" s="474">
        <v>1083</v>
      </c>
      <c r="AT35" s="474">
        <v>4031</v>
      </c>
      <c r="AU35" s="474">
        <v>454</v>
      </c>
      <c r="AV35" s="474">
        <v>2195</v>
      </c>
      <c r="AW35" s="474">
        <v>3246</v>
      </c>
      <c r="AX35" s="474">
        <v>8026</v>
      </c>
      <c r="AY35" s="474">
        <v>1697</v>
      </c>
      <c r="AZ35" s="474">
        <v>1484</v>
      </c>
      <c r="BA35" s="474">
        <v>1164</v>
      </c>
      <c r="BB35" s="474">
        <v>5031</v>
      </c>
      <c r="BC35" s="474">
        <v>2526</v>
      </c>
      <c r="BD35" s="474">
        <v>26889</v>
      </c>
      <c r="BE35" s="474">
        <v>2072</v>
      </c>
      <c r="BF35" s="474">
        <v>3375</v>
      </c>
      <c r="BG35" s="474">
        <v>2194</v>
      </c>
      <c r="BH35" s="474">
        <v>648</v>
      </c>
      <c r="BI35" s="474">
        <v>218</v>
      </c>
      <c r="BJ35" s="474">
        <v>4105</v>
      </c>
      <c r="BK35" s="474">
        <v>3346</v>
      </c>
      <c r="BL35" s="474">
        <v>5436</v>
      </c>
      <c r="BM35" s="474">
        <v>12277</v>
      </c>
      <c r="BN35" s="474">
        <v>1771</v>
      </c>
      <c r="BO35" s="474">
        <v>1228</v>
      </c>
      <c r="BP35" s="474">
        <v>3318</v>
      </c>
      <c r="BQ35" s="474">
        <v>2049</v>
      </c>
      <c r="BR35" s="474">
        <v>2612</v>
      </c>
      <c r="BS35" s="474">
        <v>3592</v>
      </c>
      <c r="BT35" s="474">
        <v>14246</v>
      </c>
      <c r="BU35" s="474">
        <v>3561</v>
      </c>
      <c r="BV35" s="474"/>
      <c r="BW35" s="474">
        <v>3499</v>
      </c>
      <c r="BX35" s="474">
        <v>7693</v>
      </c>
      <c r="BY35" s="474">
        <v>432</v>
      </c>
      <c r="BZ35" s="473">
        <v>6856</v>
      </c>
      <c r="CA35" s="473">
        <v>1414</v>
      </c>
      <c r="CB35" s="473">
        <v>10692</v>
      </c>
      <c r="CC35" s="473">
        <v>3165</v>
      </c>
      <c r="CD35" s="473">
        <v>3376</v>
      </c>
      <c r="CE35" s="473">
        <v>2634</v>
      </c>
      <c r="CF35" s="473">
        <v>901</v>
      </c>
      <c r="CG35" s="473">
        <v>6972</v>
      </c>
      <c r="CH35" s="474">
        <v>20086</v>
      </c>
      <c r="CI35" s="474">
        <v>1536</v>
      </c>
      <c r="CJ35" s="474">
        <v>2246</v>
      </c>
      <c r="CK35" s="474">
        <v>3073</v>
      </c>
      <c r="CL35" s="474">
        <v>19095</v>
      </c>
      <c r="CM35" s="474">
        <v>982</v>
      </c>
      <c r="CN35" s="474">
        <v>11151</v>
      </c>
      <c r="CO35" s="474">
        <v>2852</v>
      </c>
      <c r="CP35" s="474">
        <v>3433</v>
      </c>
      <c r="CQ35" s="474">
        <v>219</v>
      </c>
      <c r="CR35" s="473">
        <v>12700</v>
      </c>
      <c r="CS35" s="473">
        <v>7535</v>
      </c>
      <c r="CT35" s="475">
        <v>1782</v>
      </c>
      <c r="CU35" s="473">
        <v>2306</v>
      </c>
      <c r="CV35" s="475">
        <v>0</v>
      </c>
      <c r="CW35" s="468">
        <v>433073</v>
      </c>
      <c r="CX35" s="403"/>
      <c r="CY35" s="547"/>
    </row>
    <row r="36" spans="1:103" s="402" customFormat="1" ht="16.5" customHeight="1">
      <c r="A36" s="588"/>
      <c r="B36" s="358" t="s">
        <v>509</v>
      </c>
      <c r="C36" s="473">
        <v>224</v>
      </c>
      <c r="D36" s="473">
        <v>153</v>
      </c>
      <c r="E36" s="473">
        <v>135</v>
      </c>
      <c r="F36" s="473">
        <v>169</v>
      </c>
      <c r="G36" s="473">
        <v>103</v>
      </c>
      <c r="H36" s="473">
        <v>56</v>
      </c>
      <c r="I36" s="473">
        <v>59</v>
      </c>
      <c r="J36" s="473">
        <v>154</v>
      </c>
      <c r="K36" s="473">
        <v>170</v>
      </c>
      <c r="L36" s="473">
        <v>259</v>
      </c>
      <c r="M36" s="473">
        <v>136</v>
      </c>
      <c r="N36" s="473">
        <v>102</v>
      </c>
      <c r="O36" s="473">
        <v>106</v>
      </c>
      <c r="P36" s="473">
        <v>113</v>
      </c>
      <c r="Q36" s="473">
        <v>165</v>
      </c>
      <c r="R36" s="473">
        <v>76</v>
      </c>
      <c r="S36" s="473">
        <v>85</v>
      </c>
      <c r="T36" s="473">
        <v>223</v>
      </c>
      <c r="U36" s="473">
        <v>144</v>
      </c>
      <c r="V36" s="473">
        <v>69</v>
      </c>
      <c r="W36" s="473">
        <v>182</v>
      </c>
      <c r="X36" s="473">
        <v>51</v>
      </c>
      <c r="Y36" s="473">
        <v>101</v>
      </c>
      <c r="Z36" s="473">
        <v>72</v>
      </c>
      <c r="AA36" s="473">
        <v>205</v>
      </c>
      <c r="AB36" s="473">
        <v>57</v>
      </c>
      <c r="AC36" s="473">
        <v>105</v>
      </c>
      <c r="AD36" s="473">
        <v>262</v>
      </c>
      <c r="AE36" s="473">
        <v>167</v>
      </c>
      <c r="AF36" s="473">
        <v>86</v>
      </c>
      <c r="AG36" s="473">
        <v>89</v>
      </c>
      <c r="AH36" s="473">
        <v>63</v>
      </c>
      <c r="AI36" s="473">
        <v>71</v>
      </c>
      <c r="AJ36" s="473">
        <v>40</v>
      </c>
      <c r="AK36" s="473">
        <v>314</v>
      </c>
      <c r="AL36" s="473">
        <v>59</v>
      </c>
      <c r="AM36" s="473">
        <v>158</v>
      </c>
      <c r="AN36" s="473">
        <v>121</v>
      </c>
      <c r="AO36" s="473">
        <v>55</v>
      </c>
      <c r="AP36" s="473">
        <v>281</v>
      </c>
      <c r="AQ36" s="473">
        <v>132</v>
      </c>
      <c r="AR36" s="473">
        <v>130</v>
      </c>
      <c r="AS36" s="474">
        <v>152</v>
      </c>
      <c r="AT36" s="474">
        <v>236</v>
      </c>
      <c r="AU36" s="474">
        <v>174</v>
      </c>
      <c r="AV36" s="474">
        <v>100</v>
      </c>
      <c r="AW36" s="474">
        <v>74</v>
      </c>
      <c r="AX36" s="474">
        <v>465</v>
      </c>
      <c r="AY36" s="474">
        <v>182</v>
      </c>
      <c r="AZ36" s="474">
        <v>108</v>
      </c>
      <c r="BA36" s="474">
        <v>139</v>
      </c>
      <c r="BB36" s="474">
        <v>126</v>
      </c>
      <c r="BC36" s="474">
        <v>157</v>
      </c>
      <c r="BD36" s="474">
        <v>254</v>
      </c>
      <c r="BE36" s="474">
        <v>99</v>
      </c>
      <c r="BF36" s="474">
        <v>140</v>
      </c>
      <c r="BG36" s="474">
        <v>84</v>
      </c>
      <c r="BH36" s="474">
        <v>185</v>
      </c>
      <c r="BI36" s="474">
        <v>464</v>
      </c>
      <c r="BJ36" s="474">
        <v>415</v>
      </c>
      <c r="BK36" s="474">
        <v>149</v>
      </c>
      <c r="BL36" s="474">
        <v>102</v>
      </c>
      <c r="BM36" s="474">
        <v>432</v>
      </c>
      <c r="BN36" s="474">
        <v>189</v>
      </c>
      <c r="BO36" s="474">
        <v>186</v>
      </c>
      <c r="BP36" s="474">
        <v>188</v>
      </c>
      <c r="BQ36" s="474">
        <v>222</v>
      </c>
      <c r="BR36" s="474">
        <v>120</v>
      </c>
      <c r="BS36" s="474">
        <v>341</v>
      </c>
      <c r="BT36" s="474">
        <v>106</v>
      </c>
      <c r="BU36" s="474">
        <v>40</v>
      </c>
      <c r="BV36" s="474"/>
      <c r="BW36" s="474">
        <v>240</v>
      </c>
      <c r="BX36" s="474">
        <v>140</v>
      </c>
      <c r="BY36" s="474">
        <v>32</v>
      </c>
      <c r="BZ36" s="473">
        <v>1102</v>
      </c>
      <c r="CA36" s="473">
        <v>332</v>
      </c>
      <c r="CB36" s="473">
        <v>157</v>
      </c>
      <c r="CC36" s="473">
        <v>299</v>
      </c>
      <c r="CD36" s="473">
        <v>114</v>
      </c>
      <c r="CE36" s="473">
        <v>246</v>
      </c>
      <c r="CF36" s="473">
        <v>273</v>
      </c>
      <c r="CG36" s="473">
        <v>154</v>
      </c>
      <c r="CH36" s="474">
        <v>375</v>
      </c>
      <c r="CI36" s="474">
        <v>195</v>
      </c>
      <c r="CJ36" s="474">
        <v>206</v>
      </c>
      <c r="CK36" s="474">
        <v>147</v>
      </c>
      <c r="CL36" s="474">
        <v>1304</v>
      </c>
      <c r="CM36" s="474">
        <v>199</v>
      </c>
      <c r="CN36" s="474">
        <v>542</v>
      </c>
      <c r="CO36" s="474">
        <v>220</v>
      </c>
      <c r="CP36" s="474">
        <v>146</v>
      </c>
      <c r="CQ36" s="474">
        <v>73</v>
      </c>
      <c r="CR36" s="473">
        <v>271</v>
      </c>
      <c r="CS36" s="473">
        <v>154</v>
      </c>
      <c r="CT36" s="475">
        <v>37</v>
      </c>
      <c r="CU36" s="473">
        <v>200</v>
      </c>
      <c r="CV36" s="475">
        <v>0</v>
      </c>
      <c r="CW36" s="468">
        <v>18498</v>
      </c>
      <c r="CX36" s="403"/>
      <c r="CY36" s="547"/>
    </row>
    <row r="37" spans="1:103" s="402" customFormat="1" ht="16.5" customHeight="1">
      <c r="A37" s="588"/>
      <c r="B37" s="358" t="s">
        <v>510</v>
      </c>
      <c r="C37" s="473">
        <v>3401</v>
      </c>
      <c r="D37" s="473">
        <v>1306</v>
      </c>
      <c r="E37" s="473">
        <v>1273</v>
      </c>
      <c r="F37" s="473">
        <v>3982</v>
      </c>
      <c r="G37" s="473">
        <v>2027</v>
      </c>
      <c r="H37" s="473">
        <v>4360</v>
      </c>
      <c r="I37" s="473">
        <v>1475</v>
      </c>
      <c r="J37" s="473">
        <v>705</v>
      </c>
      <c r="K37" s="473">
        <v>148</v>
      </c>
      <c r="L37" s="473">
        <v>926</v>
      </c>
      <c r="M37" s="473">
        <v>2157</v>
      </c>
      <c r="N37" s="473">
        <v>2006</v>
      </c>
      <c r="O37" s="473">
        <v>980</v>
      </c>
      <c r="P37" s="473">
        <v>588</v>
      </c>
      <c r="Q37" s="473">
        <v>943</v>
      </c>
      <c r="R37" s="473">
        <v>505</v>
      </c>
      <c r="S37" s="473">
        <v>540</v>
      </c>
      <c r="T37" s="473">
        <v>1387</v>
      </c>
      <c r="U37" s="473">
        <v>373</v>
      </c>
      <c r="V37" s="473">
        <v>235</v>
      </c>
      <c r="W37" s="473">
        <v>4310</v>
      </c>
      <c r="X37" s="473">
        <v>1602</v>
      </c>
      <c r="Y37" s="473">
        <v>2255</v>
      </c>
      <c r="Z37" s="473">
        <v>1338</v>
      </c>
      <c r="AA37" s="473">
        <v>4362</v>
      </c>
      <c r="AB37" s="473">
        <v>1190</v>
      </c>
      <c r="AC37" s="473">
        <v>565</v>
      </c>
      <c r="AD37" s="473">
        <v>8417</v>
      </c>
      <c r="AE37" s="473">
        <v>1005</v>
      </c>
      <c r="AF37" s="473">
        <v>596</v>
      </c>
      <c r="AG37" s="473">
        <v>977</v>
      </c>
      <c r="AH37" s="473">
        <v>1503</v>
      </c>
      <c r="AI37" s="473">
        <v>8199</v>
      </c>
      <c r="AJ37" s="473">
        <v>258</v>
      </c>
      <c r="AK37" s="473">
        <v>6058</v>
      </c>
      <c r="AL37" s="473">
        <v>224</v>
      </c>
      <c r="AM37" s="473">
        <v>858</v>
      </c>
      <c r="AN37" s="473">
        <v>1093</v>
      </c>
      <c r="AO37" s="473">
        <v>2482</v>
      </c>
      <c r="AP37" s="473">
        <v>3960</v>
      </c>
      <c r="AQ37" s="473">
        <v>3535</v>
      </c>
      <c r="AR37" s="473">
        <v>1309</v>
      </c>
      <c r="AS37" s="474">
        <v>963</v>
      </c>
      <c r="AT37" s="474">
        <v>1261</v>
      </c>
      <c r="AU37" s="474">
        <v>1249</v>
      </c>
      <c r="AV37" s="474">
        <v>1590</v>
      </c>
      <c r="AW37" s="474">
        <v>1673</v>
      </c>
      <c r="AX37" s="474">
        <v>7150</v>
      </c>
      <c r="AY37" s="474">
        <v>733</v>
      </c>
      <c r="AZ37" s="474">
        <v>1397</v>
      </c>
      <c r="BA37" s="474">
        <v>412</v>
      </c>
      <c r="BB37" s="474">
        <v>5714</v>
      </c>
      <c r="BC37" s="474">
        <v>892</v>
      </c>
      <c r="BD37" s="474">
        <v>1236</v>
      </c>
      <c r="BE37" s="474">
        <v>1406</v>
      </c>
      <c r="BF37" s="474">
        <v>741</v>
      </c>
      <c r="BG37" s="474">
        <v>565</v>
      </c>
      <c r="BH37" s="474">
        <v>258</v>
      </c>
      <c r="BI37" s="474">
        <v>1269</v>
      </c>
      <c r="BJ37" s="474">
        <v>9705</v>
      </c>
      <c r="BK37" s="474">
        <v>3103</v>
      </c>
      <c r="BL37" s="474">
        <v>162</v>
      </c>
      <c r="BM37" s="474">
        <v>3721</v>
      </c>
      <c r="BN37" s="474">
        <v>2738</v>
      </c>
      <c r="BO37" s="474">
        <v>1569</v>
      </c>
      <c r="BP37" s="474">
        <v>657</v>
      </c>
      <c r="BQ37" s="474">
        <v>2935</v>
      </c>
      <c r="BR37" s="474">
        <v>1602</v>
      </c>
      <c r="BS37" s="474">
        <v>878</v>
      </c>
      <c r="BT37" s="474">
        <v>405</v>
      </c>
      <c r="BU37" s="474">
        <v>4004</v>
      </c>
      <c r="BV37" s="474"/>
      <c r="BW37" s="474">
        <v>757</v>
      </c>
      <c r="BX37" s="474">
        <v>7668</v>
      </c>
      <c r="BY37" s="474">
        <v>525</v>
      </c>
      <c r="BZ37" s="473">
        <v>1539</v>
      </c>
      <c r="CA37" s="473">
        <v>3182</v>
      </c>
      <c r="CB37" s="473">
        <v>1264</v>
      </c>
      <c r="CC37" s="473">
        <v>5046</v>
      </c>
      <c r="CD37" s="473">
        <v>7089</v>
      </c>
      <c r="CE37" s="473">
        <v>228</v>
      </c>
      <c r="CF37" s="473">
        <v>48107</v>
      </c>
      <c r="CG37" s="473">
        <v>2744</v>
      </c>
      <c r="CH37" s="474">
        <v>1494</v>
      </c>
      <c r="CI37" s="474">
        <v>1079</v>
      </c>
      <c r="CJ37" s="474">
        <v>676</v>
      </c>
      <c r="CK37" s="474">
        <v>225</v>
      </c>
      <c r="CL37" s="474">
        <v>69138</v>
      </c>
      <c r="CM37" s="474">
        <v>1762</v>
      </c>
      <c r="CN37" s="474">
        <v>4683</v>
      </c>
      <c r="CO37" s="474">
        <v>1068</v>
      </c>
      <c r="CP37" s="474">
        <v>734</v>
      </c>
      <c r="CQ37" s="474">
        <v>385</v>
      </c>
      <c r="CR37" s="473">
        <v>4319</v>
      </c>
      <c r="CS37" s="473">
        <v>1172</v>
      </c>
      <c r="CT37" s="475">
        <v>798</v>
      </c>
      <c r="CU37" s="473">
        <v>722</v>
      </c>
      <c r="CV37" s="475">
        <v>200</v>
      </c>
      <c r="CW37" s="472">
        <v>312251</v>
      </c>
      <c r="CX37" s="403"/>
      <c r="CY37" s="547"/>
    </row>
    <row r="38" spans="1:103" s="404" customFormat="1" ht="16.5" customHeight="1">
      <c r="A38" s="588"/>
      <c r="B38" s="357" t="s">
        <v>699</v>
      </c>
      <c r="C38" s="481">
        <v>101311</v>
      </c>
      <c r="D38" s="481">
        <v>98961</v>
      </c>
      <c r="E38" s="481">
        <v>71928</v>
      </c>
      <c r="F38" s="481">
        <v>54545</v>
      </c>
      <c r="G38" s="481">
        <v>79880</v>
      </c>
      <c r="H38" s="481">
        <v>49688</v>
      </c>
      <c r="I38" s="481">
        <v>37160</v>
      </c>
      <c r="J38" s="481">
        <v>102008</v>
      </c>
      <c r="K38" s="481">
        <v>69772</v>
      </c>
      <c r="L38" s="481">
        <v>119022</v>
      </c>
      <c r="M38" s="481">
        <v>114395</v>
      </c>
      <c r="N38" s="481">
        <v>74837</v>
      </c>
      <c r="O38" s="481">
        <v>62616</v>
      </c>
      <c r="P38" s="481">
        <v>98300</v>
      </c>
      <c r="Q38" s="481">
        <v>59050</v>
      </c>
      <c r="R38" s="481">
        <v>27780</v>
      </c>
      <c r="S38" s="481">
        <v>50813</v>
      </c>
      <c r="T38" s="481">
        <v>90282</v>
      </c>
      <c r="U38" s="481">
        <v>74058</v>
      </c>
      <c r="V38" s="481">
        <v>31257</v>
      </c>
      <c r="W38" s="481">
        <v>111816</v>
      </c>
      <c r="X38" s="481">
        <v>52738</v>
      </c>
      <c r="Y38" s="481">
        <v>22720</v>
      </c>
      <c r="Z38" s="481">
        <v>30471</v>
      </c>
      <c r="AA38" s="481">
        <v>130865</v>
      </c>
      <c r="AB38" s="481">
        <v>29951</v>
      </c>
      <c r="AC38" s="481">
        <v>55947</v>
      </c>
      <c r="AD38" s="481">
        <v>169394</v>
      </c>
      <c r="AE38" s="481">
        <v>70444</v>
      </c>
      <c r="AF38" s="481">
        <v>46501</v>
      </c>
      <c r="AG38" s="481">
        <v>47244</v>
      </c>
      <c r="AH38" s="481">
        <v>25002</v>
      </c>
      <c r="AI38" s="481">
        <v>7355</v>
      </c>
      <c r="AJ38" s="481">
        <v>34272</v>
      </c>
      <c r="AK38" s="481">
        <v>117316</v>
      </c>
      <c r="AL38" s="481">
        <v>46596</v>
      </c>
      <c r="AM38" s="481">
        <v>87936</v>
      </c>
      <c r="AN38" s="481">
        <v>68140</v>
      </c>
      <c r="AO38" s="481">
        <v>39137</v>
      </c>
      <c r="AP38" s="481">
        <v>160043</v>
      </c>
      <c r="AQ38" s="481">
        <v>114918</v>
      </c>
      <c r="AR38" s="481">
        <v>103593</v>
      </c>
      <c r="AS38" s="482">
        <v>120047</v>
      </c>
      <c r="AT38" s="482">
        <v>95136</v>
      </c>
      <c r="AU38" s="482">
        <v>82909</v>
      </c>
      <c r="AV38" s="482">
        <v>62917</v>
      </c>
      <c r="AW38" s="482">
        <v>44372</v>
      </c>
      <c r="AX38" s="482">
        <v>188876</v>
      </c>
      <c r="AY38" s="482">
        <v>93493</v>
      </c>
      <c r="AZ38" s="482">
        <v>70929</v>
      </c>
      <c r="BA38" s="482">
        <v>89073</v>
      </c>
      <c r="BB38" s="482">
        <v>55147</v>
      </c>
      <c r="BC38" s="482">
        <v>72950</v>
      </c>
      <c r="BD38" s="482">
        <v>128723</v>
      </c>
      <c r="BE38" s="482">
        <v>104612</v>
      </c>
      <c r="BF38" s="482">
        <v>80385</v>
      </c>
      <c r="BG38" s="482">
        <v>67560</v>
      </c>
      <c r="BH38" s="482">
        <v>145472</v>
      </c>
      <c r="BI38" s="482">
        <v>349337</v>
      </c>
      <c r="BJ38" s="482">
        <v>225324</v>
      </c>
      <c r="BK38" s="482">
        <v>103103</v>
      </c>
      <c r="BL38" s="482">
        <v>48073</v>
      </c>
      <c r="BM38" s="482">
        <v>196606</v>
      </c>
      <c r="BN38" s="482">
        <v>83699</v>
      </c>
      <c r="BO38" s="482">
        <v>63526</v>
      </c>
      <c r="BP38" s="482">
        <v>55084</v>
      </c>
      <c r="BQ38" s="482">
        <v>94985</v>
      </c>
      <c r="BR38" s="482">
        <v>74589</v>
      </c>
      <c r="BS38" s="482">
        <v>312150</v>
      </c>
      <c r="BT38" s="482">
        <v>54331</v>
      </c>
      <c r="BU38" s="482">
        <v>4789</v>
      </c>
      <c r="BV38" s="482">
        <v>77690</v>
      </c>
      <c r="BW38" s="482">
        <v>184869</v>
      </c>
      <c r="BX38" s="482">
        <v>73199</v>
      </c>
      <c r="BY38" s="482">
        <v>31261</v>
      </c>
      <c r="BZ38" s="481">
        <v>179464</v>
      </c>
      <c r="CA38" s="481">
        <v>143412</v>
      </c>
      <c r="CB38" s="481">
        <v>54092</v>
      </c>
      <c r="CC38" s="481">
        <v>131062</v>
      </c>
      <c r="CD38" s="481">
        <v>35737</v>
      </c>
      <c r="CE38" s="481">
        <v>130271</v>
      </c>
      <c r="CF38" s="481">
        <v>100966</v>
      </c>
      <c r="CG38" s="481">
        <v>46595</v>
      </c>
      <c r="CH38" s="482">
        <v>208710</v>
      </c>
      <c r="CI38" s="482">
        <v>100261</v>
      </c>
      <c r="CJ38" s="482">
        <v>90374</v>
      </c>
      <c r="CK38" s="482">
        <v>50849</v>
      </c>
      <c r="CL38" s="482">
        <v>336131</v>
      </c>
      <c r="CM38" s="482">
        <v>66764</v>
      </c>
      <c r="CN38" s="482">
        <v>203873</v>
      </c>
      <c r="CO38" s="482">
        <v>107205</v>
      </c>
      <c r="CP38" s="482">
        <v>71955</v>
      </c>
      <c r="CQ38" s="482">
        <v>30944</v>
      </c>
      <c r="CR38" s="481">
        <v>102319</v>
      </c>
      <c r="CS38" s="481">
        <v>229062</v>
      </c>
      <c r="CT38" s="483">
        <v>53907</v>
      </c>
      <c r="CU38" s="481">
        <v>198479</v>
      </c>
      <c r="CV38" s="483">
        <v>62011</v>
      </c>
      <c r="CW38" s="484">
        <v>9309775</v>
      </c>
      <c r="CX38" s="405"/>
      <c r="CY38" s="548"/>
    </row>
    <row r="39" spans="1:103" s="402" customFormat="1" ht="16.5" customHeight="1">
      <c r="A39" s="588"/>
      <c r="B39" s="357" t="s">
        <v>702</v>
      </c>
      <c r="C39" s="434">
        <v>28329</v>
      </c>
      <c r="D39" s="434">
        <v>26840</v>
      </c>
      <c r="E39" s="434">
        <v>19465</v>
      </c>
      <c r="F39" s="434">
        <v>16198</v>
      </c>
      <c r="G39" s="434">
        <v>10977</v>
      </c>
      <c r="H39" s="434">
        <v>7048</v>
      </c>
      <c r="I39" s="434">
        <v>8365</v>
      </c>
      <c r="J39" s="434">
        <v>19818</v>
      </c>
      <c r="K39" s="434">
        <v>19595</v>
      </c>
      <c r="L39" s="434">
        <v>36924</v>
      </c>
      <c r="M39" s="434">
        <v>19804</v>
      </c>
      <c r="N39" s="434">
        <v>10382</v>
      </c>
      <c r="O39" s="434">
        <v>17403</v>
      </c>
      <c r="P39" s="434">
        <v>10502</v>
      </c>
      <c r="Q39" s="434">
        <v>23183</v>
      </c>
      <c r="R39" s="434">
        <v>11965</v>
      </c>
      <c r="S39" s="434">
        <v>12600</v>
      </c>
      <c r="T39" s="434">
        <v>20621</v>
      </c>
      <c r="U39" s="434">
        <v>29227</v>
      </c>
      <c r="V39" s="434">
        <v>9555</v>
      </c>
      <c r="W39" s="434">
        <v>31278</v>
      </c>
      <c r="X39" s="434">
        <v>8153</v>
      </c>
      <c r="Y39" s="434">
        <v>13087</v>
      </c>
      <c r="Z39" s="434">
        <v>10978</v>
      </c>
      <c r="AA39" s="434">
        <v>28069</v>
      </c>
      <c r="AB39" s="434">
        <v>7005</v>
      </c>
      <c r="AC39" s="434">
        <v>9605</v>
      </c>
      <c r="AD39" s="485">
        <v>17407</v>
      </c>
      <c r="AE39" s="434">
        <v>33944</v>
      </c>
      <c r="AF39" s="434">
        <v>11682</v>
      </c>
      <c r="AG39" s="434">
        <v>12629</v>
      </c>
      <c r="AH39" s="434">
        <v>8119</v>
      </c>
      <c r="AI39" s="434">
        <v>10104</v>
      </c>
      <c r="AJ39" s="434">
        <v>13164</v>
      </c>
      <c r="AK39" s="485">
        <v>78171</v>
      </c>
      <c r="AL39" s="434">
        <v>5182</v>
      </c>
      <c r="AM39" s="434">
        <v>15233</v>
      </c>
      <c r="AN39" s="434">
        <v>14296</v>
      </c>
      <c r="AO39" s="434">
        <v>11421</v>
      </c>
      <c r="AP39" s="485">
        <v>19568</v>
      </c>
      <c r="AQ39" s="434">
        <v>11946</v>
      </c>
      <c r="AR39" s="434">
        <v>10476</v>
      </c>
      <c r="AS39" s="435">
        <v>16299</v>
      </c>
      <c r="AT39" s="435">
        <v>27129</v>
      </c>
      <c r="AU39" s="435">
        <v>23281</v>
      </c>
      <c r="AV39" s="435">
        <v>22460</v>
      </c>
      <c r="AW39" s="486">
        <v>4943</v>
      </c>
      <c r="AX39" s="486">
        <v>43406</v>
      </c>
      <c r="AY39" s="486">
        <v>19382</v>
      </c>
      <c r="AZ39" s="486">
        <v>9532</v>
      </c>
      <c r="BA39" s="486">
        <v>14040</v>
      </c>
      <c r="BB39" s="486">
        <v>10600</v>
      </c>
      <c r="BC39" s="486">
        <v>9814</v>
      </c>
      <c r="BD39" s="486">
        <v>12864</v>
      </c>
      <c r="BE39" s="486">
        <v>27211</v>
      </c>
      <c r="BF39" s="486">
        <v>12000</v>
      </c>
      <c r="BG39" s="486">
        <v>11225</v>
      </c>
      <c r="BH39" s="486">
        <v>26756</v>
      </c>
      <c r="BI39" s="486">
        <v>101872</v>
      </c>
      <c r="BJ39" s="486">
        <v>78245</v>
      </c>
      <c r="BK39" s="486">
        <v>15533</v>
      </c>
      <c r="BL39" s="486">
        <v>11447</v>
      </c>
      <c r="BM39" s="486">
        <v>47790</v>
      </c>
      <c r="BN39" s="486">
        <v>15065</v>
      </c>
      <c r="BO39" s="486">
        <v>13438</v>
      </c>
      <c r="BP39" s="486">
        <v>13756</v>
      </c>
      <c r="BQ39" s="486">
        <v>13745</v>
      </c>
      <c r="BR39" s="486">
        <v>9382</v>
      </c>
      <c r="BS39" s="486">
        <v>47361</v>
      </c>
      <c r="BT39" s="486">
        <v>8640</v>
      </c>
      <c r="BU39" s="486">
        <v>3076</v>
      </c>
      <c r="BV39" s="486">
        <v>4254</v>
      </c>
      <c r="BW39" s="486">
        <v>13061</v>
      </c>
      <c r="BX39" s="486">
        <v>9042</v>
      </c>
      <c r="BY39" s="486">
        <v>3843</v>
      </c>
      <c r="BZ39" s="434">
        <v>52442</v>
      </c>
      <c r="CA39" s="434">
        <v>30985</v>
      </c>
      <c r="CB39" s="434">
        <v>19691</v>
      </c>
      <c r="CC39" s="434">
        <v>37625</v>
      </c>
      <c r="CD39" s="434">
        <v>13689</v>
      </c>
      <c r="CE39" s="485">
        <v>72043</v>
      </c>
      <c r="CF39" s="434">
        <v>53591</v>
      </c>
      <c r="CG39" s="434">
        <v>17361</v>
      </c>
      <c r="CH39" s="435">
        <v>43571</v>
      </c>
      <c r="CI39" s="435">
        <v>35401</v>
      </c>
      <c r="CJ39" s="435">
        <v>28030</v>
      </c>
      <c r="CK39" s="435">
        <v>13551</v>
      </c>
      <c r="CL39" s="435">
        <v>121959</v>
      </c>
      <c r="CM39" s="435">
        <v>23944</v>
      </c>
      <c r="CN39" s="435">
        <v>38519</v>
      </c>
      <c r="CO39" s="435">
        <v>20998</v>
      </c>
      <c r="CP39" s="435">
        <v>26508</v>
      </c>
      <c r="CQ39" s="435">
        <v>4952</v>
      </c>
      <c r="CR39" s="434">
        <v>46371</v>
      </c>
      <c r="CS39" s="434">
        <v>58232</v>
      </c>
      <c r="CT39" s="436">
        <v>9296</v>
      </c>
      <c r="CU39" s="434">
        <v>35380</v>
      </c>
      <c r="CV39" s="436">
        <v>0</v>
      </c>
      <c r="CW39" s="476">
        <v>2245003</v>
      </c>
      <c r="CX39" s="403"/>
      <c r="CY39" s="547"/>
    </row>
    <row r="40" spans="1:103" s="404" customFormat="1" ht="16.5" customHeight="1">
      <c r="A40" s="588"/>
      <c r="B40" s="357" t="s">
        <v>700</v>
      </c>
      <c r="C40" s="487">
        <v>72981</v>
      </c>
      <c r="D40" s="487">
        <v>72121</v>
      </c>
      <c r="E40" s="487">
        <v>52462</v>
      </c>
      <c r="F40" s="487">
        <v>38347</v>
      </c>
      <c r="G40" s="487">
        <v>68902</v>
      </c>
      <c r="H40" s="487">
        <v>42640</v>
      </c>
      <c r="I40" s="487">
        <v>28794</v>
      </c>
      <c r="J40" s="487">
        <v>82190</v>
      </c>
      <c r="K40" s="487">
        <v>50177</v>
      </c>
      <c r="L40" s="487">
        <v>82098</v>
      </c>
      <c r="M40" s="487">
        <v>94590</v>
      </c>
      <c r="N40" s="487">
        <v>64455</v>
      </c>
      <c r="O40" s="487">
        <v>45212</v>
      </c>
      <c r="P40" s="487">
        <v>87797</v>
      </c>
      <c r="Q40" s="487">
        <v>35866</v>
      </c>
      <c r="R40" s="487">
        <v>15814</v>
      </c>
      <c r="S40" s="487">
        <v>38213</v>
      </c>
      <c r="T40" s="487">
        <v>69660</v>
      </c>
      <c r="U40" s="487">
        <v>44830</v>
      </c>
      <c r="V40" s="487">
        <v>21701</v>
      </c>
      <c r="W40" s="487">
        <v>80537</v>
      </c>
      <c r="X40" s="487">
        <v>44584</v>
      </c>
      <c r="Y40" s="487">
        <v>9632</v>
      </c>
      <c r="Z40" s="487">
        <v>19492</v>
      </c>
      <c r="AA40" s="487">
        <v>102796</v>
      </c>
      <c r="AB40" s="487">
        <v>22946</v>
      </c>
      <c r="AC40" s="487">
        <v>46341</v>
      </c>
      <c r="AD40" s="487">
        <v>151986</v>
      </c>
      <c r="AE40" s="487">
        <v>36500</v>
      </c>
      <c r="AF40" s="487">
        <v>34818</v>
      </c>
      <c r="AG40" s="487">
        <v>34614</v>
      </c>
      <c r="AH40" s="487">
        <v>16882</v>
      </c>
      <c r="AI40" s="487">
        <v>-2748</v>
      </c>
      <c r="AJ40" s="487">
        <v>21108</v>
      </c>
      <c r="AK40" s="487">
        <v>39145</v>
      </c>
      <c r="AL40" s="487">
        <v>41414</v>
      </c>
      <c r="AM40" s="487">
        <v>72703</v>
      </c>
      <c r="AN40" s="487">
        <v>53844</v>
      </c>
      <c r="AO40" s="487">
        <v>27715</v>
      </c>
      <c r="AP40" s="487">
        <v>140474</v>
      </c>
      <c r="AQ40" s="487">
        <v>102971</v>
      </c>
      <c r="AR40" s="487">
        <v>93117</v>
      </c>
      <c r="AS40" s="488">
        <v>103747</v>
      </c>
      <c r="AT40" s="488">
        <v>68007</v>
      </c>
      <c r="AU40" s="488">
        <v>59627</v>
      </c>
      <c r="AV40" s="488">
        <v>40457</v>
      </c>
      <c r="AW40" s="488">
        <v>39428</v>
      </c>
      <c r="AX40" s="488">
        <v>145469</v>
      </c>
      <c r="AY40" s="488">
        <v>74111</v>
      </c>
      <c r="AZ40" s="488">
        <v>61397</v>
      </c>
      <c r="BA40" s="488">
        <v>75033</v>
      </c>
      <c r="BB40" s="488">
        <v>44547</v>
      </c>
      <c r="BC40" s="488">
        <v>63135</v>
      </c>
      <c r="BD40" s="488">
        <v>115859</v>
      </c>
      <c r="BE40" s="488">
        <v>77400</v>
      </c>
      <c r="BF40" s="488">
        <v>68384</v>
      </c>
      <c r="BG40" s="488">
        <v>56335</v>
      </c>
      <c r="BH40" s="488">
        <v>118716</v>
      </c>
      <c r="BI40" s="488">
        <v>247465</v>
      </c>
      <c r="BJ40" s="488">
        <v>147079</v>
      </c>
      <c r="BK40" s="488">
        <v>87569</v>
      </c>
      <c r="BL40" s="488">
        <v>36625</v>
      </c>
      <c r="BM40" s="488">
        <v>148815</v>
      </c>
      <c r="BN40" s="488">
        <v>68634</v>
      </c>
      <c r="BO40" s="488">
        <v>50088</v>
      </c>
      <c r="BP40" s="488">
        <v>41328</v>
      </c>
      <c r="BQ40" s="488">
        <v>81239</v>
      </c>
      <c r="BR40" s="488">
        <v>65206</v>
      </c>
      <c r="BS40" s="488">
        <v>264789</v>
      </c>
      <c r="BT40" s="488">
        <v>45691</v>
      </c>
      <c r="BU40" s="488">
        <v>1713</v>
      </c>
      <c r="BV40" s="488">
        <v>73436</v>
      </c>
      <c r="BW40" s="488">
        <v>171808</v>
      </c>
      <c r="BX40" s="488">
        <v>64157</v>
      </c>
      <c r="BY40" s="488">
        <v>27418</v>
      </c>
      <c r="BZ40" s="487">
        <v>127022</v>
      </c>
      <c r="CA40" s="487">
        <v>112427</v>
      </c>
      <c r="CB40" s="487">
        <v>34401</v>
      </c>
      <c r="CC40" s="487">
        <v>93437</v>
      </c>
      <c r="CD40" s="487">
        <v>22047</v>
      </c>
      <c r="CE40" s="487">
        <v>58227</v>
      </c>
      <c r="CF40" s="487">
        <v>47374</v>
      </c>
      <c r="CG40" s="487">
        <v>29233</v>
      </c>
      <c r="CH40" s="488">
        <v>165139</v>
      </c>
      <c r="CI40" s="488">
        <v>64859</v>
      </c>
      <c r="CJ40" s="488">
        <v>62343</v>
      </c>
      <c r="CK40" s="488">
        <v>37298</v>
      </c>
      <c r="CL40" s="488">
        <v>214171</v>
      </c>
      <c r="CM40" s="488">
        <v>42820</v>
      </c>
      <c r="CN40" s="488">
        <v>165353</v>
      </c>
      <c r="CO40" s="488">
        <v>86207</v>
      </c>
      <c r="CP40" s="488">
        <v>45447</v>
      </c>
      <c r="CQ40" s="488">
        <v>25991</v>
      </c>
      <c r="CR40" s="488">
        <v>55948</v>
      </c>
      <c r="CS40" s="488">
        <v>170829</v>
      </c>
      <c r="CT40" s="489">
        <v>44610</v>
      </c>
      <c r="CU40" s="488">
        <v>163098</v>
      </c>
      <c r="CV40" s="489">
        <v>62011</v>
      </c>
      <c r="CW40" s="484">
        <v>7064772</v>
      </c>
      <c r="CX40" s="405"/>
      <c r="CY40" s="548"/>
    </row>
    <row r="41" spans="1:103" s="402" customFormat="1" ht="16.5" customHeight="1">
      <c r="A41" s="588"/>
      <c r="B41" s="361" t="s">
        <v>701</v>
      </c>
      <c r="C41" s="490">
        <v>7318</v>
      </c>
      <c r="D41" s="490">
        <v>4756</v>
      </c>
      <c r="E41" s="490">
        <v>5145</v>
      </c>
      <c r="F41" s="490">
        <v>8624</v>
      </c>
      <c r="G41" s="490">
        <v>1365</v>
      </c>
      <c r="H41" s="490">
        <v>8706</v>
      </c>
      <c r="I41" s="490">
        <v>920</v>
      </c>
      <c r="J41" s="490">
        <v>0</v>
      </c>
      <c r="K41" s="490">
        <v>15269</v>
      </c>
      <c r="L41" s="490">
        <v>57828</v>
      </c>
      <c r="M41" s="490">
        <v>1732</v>
      </c>
      <c r="N41" s="490">
        <v>470</v>
      </c>
      <c r="O41" s="490">
        <v>1407</v>
      </c>
      <c r="P41" s="490">
        <v>0</v>
      </c>
      <c r="Q41" s="490">
        <v>8269</v>
      </c>
      <c r="R41" s="490">
        <v>1417</v>
      </c>
      <c r="S41" s="490">
        <v>850</v>
      </c>
      <c r="T41" s="490">
        <v>0</v>
      </c>
      <c r="U41" s="490">
        <v>1931</v>
      </c>
      <c r="V41" s="490">
        <v>2499</v>
      </c>
      <c r="W41" s="490">
        <v>0</v>
      </c>
      <c r="X41" s="490">
        <v>0</v>
      </c>
      <c r="Y41" s="490">
        <v>6772</v>
      </c>
      <c r="Z41" s="490">
        <v>8988</v>
      </c>
      <c r="AA41" s="490">
        <v>5676</v>
      </c>
      <c r="AB41" s="490">
        <v>998</v>
      </c>
      <c r="AC41" s="490">
        <v>3255</v>
      </c>
      <c r="AD41" s="490">
        <v>0</v>
      </c>
      <c r="AE41" s="490">
        <v>7217</v>
      </c>
      <c r="AF41" s="490">
        <v>10242</v>
      </c>
      <c r="AG41" s="490">
        <v>7150</v>
      </c>
      <c r="AH41" s="490">
        <v>3973</v>
      </c>
      <c r="AI41" s="490">
        <v>10429</v>
      </c>
      <c r="AJ41" s="490">
        <v>0</v>
      </c>
      <c r="AK41" s="490">
        <v>0</v>
      </c>
      <c r="AL41" s="490">
        <v>0</v>
      </c>
      <c r="AM41" s="490">
        <v>5208</v>
      </c>
      <c r="AN41" s="490">
        <v>11602</v>
      </c>
      <c r="AO41" s="490">
        <v>0</v>
      </c>
      <c r="AP41" s="490">
        <v>21878</v>
      </c>
      <c r="AQ41" s="490">
        <v>0</v>
      </c>
      <c r="AR41" s="490">
        <v>6892</v>
      </c>
      <c r="AS41" s="491">
        <v>0</v>
      </c>
      <c r="AT41" s="491">
        <v>2415</v>
      </c>
      <c r="AU41" s="491">
        <v>9162</v>
      </c>
      <c r="AV41" s="491">
        <v>0</v>
      </c>
      <c r="AW41" s="491">
        <v>1207</v>
      </c>
      <c r="AX41" s="491">
        <v>11997</v>
      </c>
      <c r="AY41" s="491">
        <v>1627</v>
      </c>
      <c r="AZ41" s="491">
        <v>6720</v>
      </c>
      <c r="BA41" s="491">
        <v>6825</v>
      </c>
      <c r="BB41" s="491">
        <v>2261</v>
      </c>
      <c r="BC41" s="491">
        <v>8190</v>
      </c>
      <c r="BD41" s="491">
        <v>122611</v>
      </c>
      <c r="BE41" s="491">
        <v>1207</v>
      </c>
      <c r="BF41" s="491">
        <v>2835</v>
      </c>
      <c r="BG41" s="491">
        <v>1680</v>
      </c>
      <c r="BH41" s="491">
        <v>0</v>
      </c>
      <c r="BI41" s="491">
        <v>5406</v>
      </c>
      <c r="BJ41" s="491">
        <v>4895</v>
      </c>
      <c r="BK41" s="491">
        <v>20886</v>
      </c>
      <c r="BL41" s="491">
        <v>15392</v>
      </c>
      <c r="BM41" s="491">
        <v>112172</v>
      </c>
      <c r="BN41" s="491">
        <v>6914</v>
      </c>
      <c r="BO41" s="491">
        <v>0</v>
      </c>
      <c r="BP41" s="491">
        <v>5420</v>
      </c>
      <c r="BQ41" s="491">
        <v>5975</v>
      </c>
      <c r="BR41" s="491">
        <v>2580</v>
      </c>
      <c r="BS41" s="491">
        <v>0</v>
      </c>
      <c r="BT41" s="491">
        <v>100934</v>
      </c>
      <c r="BU41" s="491">
        <v>11799</v>
      </c>
      <c r="BV41" s="491">
        <v>416</v>
      </c>
      <c r="BW41" s="491">
        <v>5099</v>
      </c>
      <c r="BX41" s="491">
        <v>34975</v>
      </c>
      <c r="BY41" s="491">
        <v>0</v>
      </c>
      <c r="BZ41" s="490">
        <v>0</v>
      </c>
      <c r="CA41" s="490">
        <v>190</v>
      </c>
      <c r="CB41" s="490">
        <v>0</v>
      </c>
      <c r="CC41" s="490">
        <v>5239</v>
      </c>
      <c r="CD41" s="490">
        <v>0</v>
      </c>
      <c r="CE41" s="490">
        <v>6248</v>
      </c>
      <c r="CF41" s="490">
        <v>0</v>
      </c>
      <c r="CG41" s="490">
        <v>15538</v>
      </c>
      <c r="CH41" s="491">
        <v>89057</v>
      </c>
      <c r="CI41" s="491">
        <v>263</v>
      </c>
      <c r="CJ41" s="491">
        <v>4179</v>
      </c>
      <c r="CK41" s="491">
        <v>6111</v>
      </c>
      <c r="CL41" s="491">
        <v>49112</v>
      </c>
      <c r="CM41" s="491">
        <v>900</v>
      </c>
      <c r="CN41" s="491">
        <v>10892</v>
      </c>
      <c r="CO41" s="491">
        <v>0</v>
      </c>
      <c r="CP41" s="491">
        <v>7166</v>
      </c>
      <c r="CQ41" s="491">
        <v>0</v>
      </c>
      <c r="CR41" s="490">
        <v>3043</v>
      </c>
      <c r="CS41" s="490">
        <v>1582</v>
      </c>
      <c r="CT41" s="490">
        <v>350</v>
      </c>
      <c r="CU41" s="490">
        <v>2900</v>
      </c>
      <c r="CV41" s="492">
        <v>0</v>
      </c>
      <c r="CW41" s="476">
        <v>953179</v>
      </c>
      <c r="CX41" s="403"/>
      <c r="CY41" s="547"/>
    </row>
    <row r="42" spans="1:103" s="404" customFormat="1" ht="16.5" customHeight="1">
      <c r="A42" s="589"/>
      <c r="B42" s="362" t="s">
        <v>703</v>
      </c>
      <c r="C42" s="493">
        <v>93992</v>
      </c>
      <c r="D42" s="493">
        <v>94205</v>
      </c>
      <c r="E42" s="493">
        <v>66783</v>
      </c>
      <c r="F42" s="493">
        <v>45921</v>
      </c>
      <c r="G42" s="493">
        <v>78515</v>
      </c>
      <c r="H42" s="493">
        <v>40982</v>
      </c>
      <c r="I42" s="493">
        <v>36240</v>
      </c>
      <c r="J42" s="493">
        <v>102008</v>
      </c>
      <c r="K42" s="493">
        <v>54503</v>
      </c>
      <c r="L42" s="493">
        <v>61193</v>
      </c>
      <c r="M42" s="493">
        <v>112663</v>
      </c>
      <c r="N42" s="493">
        <v>74367</v>
      </c>
      <c r="O42" s="493">
        <v>61209</v>
      </c>
      <c r="P42" s="493">
        <v>98300</v>
      </c>
      <c r="Q42" s="493">
        <v>50780</v>
      </c>
      <c r="R42" s="493">
        <v>26362</v>
      </c>
      <c r="S42" s="493">
        <v>49963</v>
      </c>
      <c r="T42" s="493">
        <v>90282</v>
      </c>
      <c r="U42" s="493">
        <v>72127</v>
      </c>
      <c r="V42" s="493">
        <v>28758</v>
      </c>
      <c r="W42" s="493">
        <v>111816</v>
      </c>
      <c r="X42" s="493">
        <v>52738</v>
      </c>
      <c r="Y42" s="493">
        <v>15948</v>
      </c>
      <c r="Z42" s="493">
        <v>21482</v>
      </c>
      <c r="AA42" s="493">
        <v>125189</v>
      </c>
      <c r="AB42" s="493">
        <v>28953</v>
      </c>
      <c r="AC42" s="493">
        <v>52692</v>
      </c>
      <c r="AD42" s="493">
        <v>169394</v>
      </c>
      <c r="AE42" s="493">
        <v>63227</v>
      </c>
      <c r="AF42" s="493">
        <v>36259</v>
      </c>
      <c r="AG42" s="493">
        <v>40094</v>
      </c>
      <c r="AH42" s="493">
        <v>21028</v>
      </c>
      <c r="AI42" s="493">
        <v>-3073</v>
      </c>
      <c r="AJ42" s="493">
        <v>34272</v>
      </c>
      <c r="AK42" s="493">
        <v>117316</v>
      </c>
      <c r="AL42" s="493">
        <v>46596</v>
      </c>
      <c r="AM42" s="493">
        <v>82728</v>
      </c>
      <c r="AN42" s="493">
        <v>56538</v>
      </c>
      <c r="AO42" s="493">
        <v>39137</v>
      </c>
      <c r="AP42" s="493">
        <v>138165</v>
      </c>
      <c r="AQ42" s="493">
        <v>114918</v>
      </c>
      <c r="AR42" s="493">
        <v>96701</v>
      </c>
      <c r="AS42" s="494">
        <v>120047</v>
      </c>
      <c r="AT42" s="494">
        <v>92721</v>
      </c>
      <c r="AU42" s="494">
        <v>73747</v>
      </c>
      <c r="AV42" s="494">
        <v>62917</v>
      </c>
      <c r="AW42" s="494">
        <v>43164</v>
      </c>
      <c r="AX42" s="494">
        <v>176878</v>
      </c>
      <c r="AY42" s="494">
        <v>91866</v>
      </c>
      <c r="AZ42" s="494">
        <v>64209</v>
      </c>
      <c r="BA42" s="494">
        <v>82247</v>
      </c>
      <c r="BB42" s="494">
        <v>52885</v>
      </c>
      <c r="BC42" s="494">
        <v>64760</v>
      </c>
      <c r="BD42" s="494">
        <v>6112</v>
      </c>
      <c r="BE42" s="494">
        <v>103404</v>
      </c>
      <c r="BF42" s="494">
        <v>77550</v>
      </c>
      <c r="BG42" s="494">
        <v>65880</v>
      </c>
      <c r="BH42" s="494">
        <v>145472</v>
      </c>
      <c r="BI42" s="494">
        <v>343931</v>
      </c>
      <c r="BJ42" s="494">
        <v>220429</v>
      </c>
      <c r="BK42" s="494">
        <v>82216</v>
      </c>
      <c r="BL42" s="494">
        <v>32680</v>
      </c>
      <c r="BM42" s="494">
        <v>84433</v>
      </c>
      <c r="BN42" s="494">
        <v>76785</v>
      </c>
      <c r="BO42" s="494">
        <v>63526</v>
      </c>
      <c r="BP42" s="494">
        <v>49664</v>
      </c>
      <c r="BQ42" s="494">
        <v>89010</v>
      </c>
      <c r="BR42" s="494">
        <v>72009</v>
      </c>
      <c r="BS42" s="494">
        <v>312150</v>
      </c>
      <c r="BT42" s="494">
        <v>-46602</v>
      </c>
      <c r="BU42" s="494">
        <v>-7009</v>
      </c>
      <c r="BV42" s="494">
        <v>77274</v>
      </c>
      <c r="BW42" s="494">
        <v>179770</v>
      </c>
      <c r="BX42" s="494">
        <v>38224</v>
      </c>
      <c r="BY42" s="494">
        <v>31261</v>
      </c>
      <c r="BZ42" s="493">
        <v>179464</v>
      </c>
      <c r="CA42" s="493">
        <v>143222</v>
      </c>
      <c r="CB42" s="493">
        <v>54092</v>
      </c>
      <c r="CC42" s="493">
        <v>125822</v>
      </c>
      <c r="CD42" s="493">
        <v>35737</v>
      </c>
      <c r="CE42" s="493">
        <v>124023</v>
      </c>
      <c r="CF42" s="493">
        <v>100966</v>
      </c>
      <c r="CG42" s="493">
        <v>31057</v>
      </c>
      <c r="CH42" s="494">
        <v>119653</v>
      </c>
      <c r="CI42" s="494">
        <v>99998</v>
      </c>
      <c r="CJ42" s="494">
        <v>86195</v>
      </c>
      <c r="CK42" s="494">
        <v>44738</v>
      </c>
      <c r="CL42" s="494">
        <v>287018</v>
      </c>
      <c r="CM42" s="494">
        <v>65864</v>
      </c>
      <c r="CN42" s="494">
        <v>192980</v>
      </c>
      <c r="CO42" s="494">
        <v>107205</v>
      </c>
      <c r="CP42" s="494">
        <v>64788</v>
      </c>
      <c r="CQ42" s="494">
        <v>30944</v>
      </c>
      <c r="CR42" s="494">
        <v>99276</v>
      </c>
      <c r="CS42" s="494">
        <v>227479</v>
      </c>
      <c r="CT42" s="495">
        <v>53557</v>
      </c>
      <c r="CU42" s="494">
        <v>195579</v>
      </c>
      <c r="CV42" s="495">
        <v>62011</v>
      </c>
      <c r="CW42" s="484">
        <v>8356596</v>
      </c>
      <c r="CX42" s="405"/>
      <c r="CY42" s="548"/>
    </row>
    <row r="43" spans="1:103" s="406" customFormat="1" ht="16.5" customHeight="1">
      <c r="A43" s="584" t="s">
        <v>511</v>
      </c>
      <c r="B43" s="363" t="s">
        <v>626</v>
      </c>
      <c r="C43" s="498">
        <v>0.3521640162169633</v>
      </c>
      <c r="D43" s="498">
        <v>0.29636258054090314</v>
      </c>
      <c r="E43" s="496">
        <v>0.33764460051340561</v>
      </c>
      <c r="F43" s="496">
        <v>0.38633610587720807</v>
      </c>
      <c r="G43" s="496">
        <v>0.22599161827883099</v>
      </c>
      <c r="H43" s="496">
        <v>0.38398659578419703</v>
      </c>
      <c r="I43" s="496">
        <v>0.29730452844772653</v>
      </c>
      <c r="J43" s="496">
        <v>0.29462178133725669</v>
      </c>
      <c r="K43" s="496">
        <v>0.32428095801489659</v>
      </c>
      <c r="L43" s="496">
        <v>0.32247518066760794</v>
      </c>
      <c r="M43" s="496">
        <v>0.23375139086012833</v>
      </c>
      <c r="N43" s="496">
        <v>0.25126410506681829</v>
      </c>
      <c r="O43" s="496">
        <v>0.29246188207335883</v>
      </c>
      <c r="P43" s="496">
        <v>0.25090508640728931</v>
      </c>
      <c r="Q43" s="496">
        <v>0.35309875979495559</v>
      </c>
      <c r="R43" s="496">
        <v>0.40020634297929725</v>
      </c>
      <c r="S43" s="496">
        <v>0.31743790921524795</v>
      </c>
      <c r="T43" s="496">
        <v>0.35845175303183441</v>
      </c>
      <c r="U43" s="496">
        <v>0.30304467427084952</v>
      </c>
      <c r="V43" s="496">
        <v>0.30191210576724048</v>
      </c>
      <c r="W43" s="496">
        <v>0.30808391687320524</v>
      </c>
      <c r="X43" s="496">
        <v>0.22667729324727412</v>
      </c>
      <c r="Y43" s="496">
        <v>0.45248906647166415</v>
      </c>
      <c r="Z43" s="496">
        <v>0.34966235164977388</v>
      </c>
      <c r="AA43" s="496">
        <v>0.29411121425903525</v>
      </c>
      <c r="AB43" s="496">
        <v>0.3524226952806202</v>
      </c>
      <c r="AC43" s="496">
        <v>0.31017239886324338</v>
      </c>
      <c r="AD43" s="496">
        <v>0.34674596047655665</v>
      </c>
      <c r="AE43" s="496">
        <v>0.32836159091867284</v>
      </c>
      <c r="AF43" s="496">
        <v>0.32645598490682237</v>
      </c>
      <c r="AG43" s="496">
        <v>0.30391219039584039</v>
      </c>
      <c r="AH43" s="496">
        <v>0.38326167826487811</v>
      </c>
      <c r="AI43" s="497">
        <v>0.78711203299015231</v>
      </c>
      <c r="AJ43" s="496">
        <v>0.23705516111181096</v>
      </c>
      <c r="AK43" s="496">
        <v>0.46184626326540806</v>
      </c>
      <c r="AL43" s="496">
        <v>0.27626420175413907</v>
      </c>
      <c r="AM43" s="496">
        <v>0.32159891708802435</v>
      </c>
      <c r="AN43" s="496">
        <v>0.30517399550103663</v>
      </c>
      <c r="AO43" s="496">
        <v>0.31343153219406067</v>
      </c>
      <c r="AP43" s="496">
        <v>0.34330336792061006</v>
      </c>
      <c r="AQ43" s="498">
        <v>0.22866825041650857</v>
      </c>
      <c r="AR43" s="496">
        <v>0.24511955667916216</v>
      </c>
      <c r="AS43" s="499">
        <v>0.25600096830745322</v>
      </c>
      <c r="AT43" s="499">
        <v>0.35555278638891735</v>
      </c>
      <c r="AU43" s="499">
        <v>0.27989678067834467</v>
      </c>
      <c r="AV43" s="499">
        <v>0.28259204103568208</v>
      </c>
      <c r="AW43" s="499">
        <v>0.33071285462570388</v>
      </c>
      <c r="AX43" s="499">
        <v>0.34262855977091178</v>
      </c>
      <c r="AY43" s="499">
        <v>0.26845552758651758</v>
      </c>
      <c r="AZ43" s="499">
        <v>0.22035545447634639</v>
      </c>
      <c r="BA43" s="499">
        <v>0.2480728915972194</v>
      </c>
      <c r="BB43" s="499">
        <v>0.37802720821515012</v>
      </c>
      <c r="BC43" s="499">
        <v>0.30572742374016693</v>
      </c>
      <c r="BD43" s="499">
        <v>0.37842793556777332</v>
      </c>
      <c r="BE43" s="499">
        <v>0.23119315345391886</v>
      </c>
      <c r="BF43" s="499">
        <v>0.29576613293573562</v>
      </c>
      <c r="BG43" s="499">
        <v>0.20490604308360214</v>
      </c>
      <c r="BH43" s="499">
        <v>0.21668983977985909</v>
      </c>
      <c r="BI43" s="499">
        <v>0.21070424169112381</v>
      </c>
      <c r="BJ43" s="499">
        <v>0.28339347668388154</v>
      </c>
      <c r="BK43" s="499">
        <v>0.27402879137234037</v>
      </c>
      <c r="BL43" s="499">
        <v>0.31682046455168772</v>
      </c>
      <c r="BM43" s="499">
        <v>0.30895774893431893</v>
      </c>
      <c r="BN43" s="499">
        <v>0.32508340014981246</v>
      </c>
      <c r="BO43" s="518">
        <v>0.27721666711873688</v>
      </c>
      <c r="BP43" s="499">
        <v>0.36967787140407909</v>
      </c>
      <c r="BQ43" s="499">
        <v>0.31356786003362175</v>
      </c>
      <c r="BR43" s="499">
        <v>0.26264316753752048</v>
      </c>
      <c r="BS43" s="499">
        <v>0.24744619956921121</v>
      </c>
      <c r="BT43" s="499">
        <v>0.44766574181540075</v>
      </c>
      <c r="BU43" s="499">
        <v>0.75879742366505432</v>
      </c>
      <c r="BV43" s="569" t="s">
        <v>678</v>
      </c>
      <c r="BW43" s="499">
        <v>0.1638778629950802</v>
      </c>
      <c r="BX43" s="499">
        <v>0.35782080789209386</v>
      </c>
      <c r="BY43" s="499">
        <v>0.2254785437141365</v>
      </c>
      <c r="BZ43" s="496">
        <v>0.41082590532177427</v>
      </c>
      <c r="CA43" s="496">
        <v>0.3191840085134679</v>
      </c>
      <c r="CB43" s="496">
        <v>0.42253645698661502</v>
      </c>
      <c r="CC43" s="496">
        <v>0.30289397072195295</v>
      </c>
      <c r="CD43" s="496">
        <v>0.45781420418487306</v>
      </c>
      <c r="CE43" s="496">
        <v>0.30803917380108348</v>
      </c>
      <c r="CF43" s="496">
        <v>0.47951628763060428</v>
      </c>
      <c r="CG43" s="496">
        <v>0.45083846281430418</v>
      </c>
      <c r="CH43" s="499">
        <v>0.37354470993606964</v>
      </c>
      <c r="CI43" s="499">
        <v>0.29707484677352164</v>
      </c>
      <c r="CJ43" s="499">
        <v>0.29947412320911809</v>
      </c>
      <c r="CK43" s="499">
        <v>0.33575373110893175</v>
      </c>
      <c r="CL43" s="499">
        <v>0.50523447444764813</v>
      </c>
      <c r="CM43" s="499">
        <v>0.37893599196985461</v>
      </c>
      <c r="CN43" s="499">
        <v>0.39261870198187493</v>
      </c>
      <c r="CO43" s="499">
        <v>0.28021609195621472</v>
      </c>
      <c r="CP43" s="499">
        <v>0.28707492119186662</v>
      </c>
      <c r="CQ43" s="499">
        <v>0.25545662447194034</v>
      </c>
      <c r="CR43" s="499">
        <v>0.30386318023775505</v>
      </c>
      <c r="CS43" s="499">
        <v>0.21620511445983701</v>
      </c>
      <c r="CT43" s="499">
        <v>0.22342986544795923</v>
      </c>
      <c r="CU43" s="499">
        <v>0.24353358409381914</v>
      </c>
      <c r="CV43" s="500">
        <v>8.9785574695085663E-2</v>
      </c>
      <c r="CW43" s="501">
        <v>0.31918130446175907</v>
      </c>
      <c r="CX43" s="407"/>
      <c r="CY43" s="551"/>
    </row>
    <row r="44" spans="1:103" s="409" customFormat="1" ht="16.5" customHeight="1">
      <c r="A44" s="585"/>
      <c r="B44" s="361" t="s">
        <v>704</v>
      </c>
      <c r="C44" s="435">
        <v>41572</v>
      </c>
      <c r="D44" s="435">
        <v>18035</v>
      </c>
      <c r="E44" s="435">
        <v>17318</v>
      </c>
      <c r="F44" s="435">
        <v>15234</v>
      </c>
      <c r="G44" s="435">
        <v>16156</v>
      </c>
      <c r="H44" s="435">
        <v>11491</v>
      </c>
      <c r="I44" s="435">
        <v>8115</v>
      </c>
      <c r="J44" s="435">
        <v>34283</v>
      </c>
      <c r="K44" s="435">
        <v>14604</v>
      </c>
      <c r="L44" s="435">
        <v>24672</v>
      </c>
      <c r="M44" s="435">
        <v>22204</v>
      </c>
      <c r="N44" s="435">
        <v>18049</v>
      </c>
      <c r="O44" s="435">
        <v>12750</v>
      </c>
      <c r="P44" s="435">
        <v>31772</v>
      </c>
      <c r="Q44" s="435">
        <v>12842</v>
      </c>
      <c r="R44" s="435">
        <v>9438</v>
      </c>
      <c r="S44" s="435">
        <v>10703</v>
      </c>
      <c r="T44" s="435">
        <v>27305</v>
      </c>
      <c r="U44" s="435">
        <v>18078</v>
      </c>
      <c r="V44" s="435">
        <v>6215</v>
      </c>
      <c r="W44" s="435">
        <v>22965</v>
      </c>
      <c r="X44" s="435">
        <v>5742</v>
      </c>
      <c r="Y44" s="435">
        <v>7235</v>
      </c>
      <c r="Z44" s="435">
        <v>8097</v>
      </c>
      <c r="AA44" s="435">
        <v>30024</v>
      </c>
      <c r="AB44" s="435">
        <v>8623</v>
      </c>
      <c r="AC44" s="435">
        <v>16451</v>
      </c>
      <c r="AD44" s="435">
        <v>50696</v>
      </c>
      <c r="AE44" s="435">
        <v>14527</v>
      </c>
      <c r="AF44" s="435">
        <v>12527</v>
      </c>
      <c r="AG44" s="435">
        <v>10949</v>
      </c>
      <c r="AH44" s="435">
        <v>9276</v>
      </c>
      <c r="AI44" s="435">
        <v>13643</v>
      </c>
      <c r="AJ44" s="435">
        <v>5985</v>
      </c>
      <c r="AK44" s="435">
        <v>35861</v>
      </c>
      <c r="AL44" s="435">
        <v>15988</v>
      </c>
      <c r="AM44" s="435">
        <v>19939</v>
      </c>
      <c r="AN44" s="435">
        <v>17263</v>
      </c>
      <c r="AO44" s="435">
        <v>9040</v>
      </c>
      <c r="AP44" s="435">
        <v>55233</v>
      </c>
      <c r="AQ44" s="435">
        <v>25365</v>
      </c>
      <c r="AR44" s="435">
        <v>29114</v>
      </c>
      <c r="AS44" s="435">
        <v>21147</v>
      </c>
      <c r="AT44" s="435">
        <v>32245</v>
      </c>
      <c r="AU44" s="435">
        <v>24245</v>
      </c>
      <c r="AV44" s="435">
        <v>14327</v>
      </c>
      <c r="AW44" s="435">
        <v>14431</v>
      </c>
      <c r="AX44" s="435">
        <v>49652</v>
      </c>
      <c r="AY44" s="435">
        <v>22828</v>
      </c>
      <c r="AZ44" s="435">
        <v>11191</v>
      </c>
      <c r="BA44" s="435">
        <v>13521</v>
      </c>
      <c r="BB44" s="435">
        <v>13731</v>
      </c>
      <c r="BC44" s="435">
        <v>21018</v>
      </c>
      <c r="BD44" s="435">
        <v>36952</v>
      </c>
      <c r="BE44" s="435">
        <v>14968</v>
      </c>
      <c r="BF44" s="435">
        <v>19544</v>
      </c>
      <c r="BG44" s="435">
        <v>6896</v>
      </c>
      <c r="BH44" s="435">
        <v>27979</v>
      </c>
      <c r="BI44" s="435">
        <v>54500</v>
      </c>
      <c r="BJ44" s="435">
        <v>42655</v>
      </c>
      <c r="BK44" s="435">
        <v>19474</v>
      </c>
      <c r="BL44" s="435">
        <v>10113</v>
      </c>
      <c r="BM44" s="435">
        <v>38049</v>
      </c>
      <c r="BN44" s="435">
        <v>20607</v>
      </c>
      <c r="BO44" s="435">
        <v>11977</v>
      </c>
      <c r="BP44" s="435">
        <v>20874</v>
      </c>
      <c r="BQ44" s="435">
        <v>26500</v>
      </c>
      <c r="BR44" s="435">
        <v>15395</v>
      </c>
      <c r="BS44" s="435">
        <v>91243</v>
      </c>
      <c r="BT44" s="435">
        <v>25474</v>
      </c>
      <c r="BU44" s="435">
        <v>6620</v>
      </c>
      <c r="BV44" s="435">
        <v>16301</v>
      </c>
      <c r="BW44" s="435">
        <v>34222</v>
      </c>
      <c r="BX44" s="435">
        <v>18856</v>
      </c>
      <c r="BY44" s="435">
        <v>16482</v>
      </c>
      <c r="BZ44" s="435">
        <v>43852</v>
      </c>
      <c r="CA44" s="435">
        <v>43117</v>
      </c>
      <c r="CB44" s="435">
        <v>13420</v>
      </c>
      <c r="CC44" s="435">
        <v>20198</v>
      </c>
      <c r="CD44" s="435">
        <v>8866</v>
      </c>
      <c r="CE44" s="435">
        <v>39401</v>
      </c>
      <c r="CF44" s="435">
        <v>22813</v>
      </c>
      <c r="CG44" s="435">
        <v>17611</v>
      </c>
      <c r="CH44" s="435">
        <v>76482</v>
      </c>
      <c r="CI44" s="435">
        <v>23863</v>
      </c>
      <c r="CJ44" s="435">
        <v>17227</v>
      </c>
      <c r="CK44" s="435">
        <v>13533</v>
      </c>
      <c r="CL44" s="435">
        <v>121326</v>
      </c>
      <c r="CM44" s="435">
        <v>24793</v>
      </c>
      <c r="CN44" s="435">
        <v>72377</v>
      </c>
      <c r="CO44" s="435">
        <v>24474</v>
      </c>
      <c r="CP44" s="435">
        <v>17546</v>
      </c>
      <c r="CQ44" s="435">
        <v>12744</v>
      </c>
      <c r="CR44" s="435">
        <v>20245</v>
      </c>
      <c r="CS44" s="435">
        <v>30805</v>
      </c>
      <c r="CT44" s="502">
        <v>8521</v>
      </c>
      <c r="CU44" s="435">
        <v>40837</v>
      </c>
      <c r="CV44" s="502">
        <v>11833</v>
      </c>
      <c r="CW44" s="476">
        <v>2335329</v>
      </c>
      <c r="CX44" s="403"/>
      <c r="CY44" s="552"/>
    </row>
    <row r="45" spans="1:103" s="402" customFormat="1" ht="16.5" customHeight="1">
      <c r="A45" s="585"/>
      <c r="B45" s="360" t="s">
        <v>705</v>
      </c>
      <c r="C45" s="438">
        <v>5259</v>
      </c>
      <c r="D45" s="438">
        <v>4889</v>
      </c>
      <c r="E45" s="438">
        <v>3684</v>
      </c>
      <c r="F45" s="438">
        <v>2927</v>
      </c>
      <c r="G45" s="438">
        <v>3736</v>
      </c>
      <c r="H45" s="438">
        <v>2660</v>
      </c>
      <c r="I45" s="438">
        <v>1837</v>
      </c>
      <c r="J45" s="438">
        <v>5033</v>
      </c>
      <c r="K45" s="438">
        <v>3531</v>
      </c>
      <c r="L45" s="438">
        <v>6014</v>
      </c>
      <c r="M45" s="438">
        <v>5381</v>
      </c>
      <c r="N45" s="438">
        <v>3567</v>
      </c>
      <c r="O45" s="438">
        <v>3083</v>
      </c>
      <c r="P45" s="438">
        <v>4684</v>
      </c>
      <c r="Q45" s="438">
        <v>3067</v>
      </c>
      <c r="R45" s="438">
        <v>1512</v>
      </c>
      <c r="S45" s="438">
        <v>2556</v>
      </c>
      <c r="T45" s="438">
        <v>4714</v>
      </c>
      <c r="U45" s="438">
        <v>3679</v>
      </c>
      <c r="V45" s="438">
        <v>1551</v>
      </c>
      <c r="W45" s="438">
        <v>5580</v>
      </c>
      <c r="X45" s="438">
        <v>2468</v>
      </c>
      <c r="Y45" s="438">
        <v>1310</v>
      </c>
      <c r="Z45" s="438">
        <v>1578</v>
      </c>
      <c r="AA45" s="438">
        <v>6454</v>
      </c>
      <c r="AB45" s="438">
        <v>1555</v>
      </c>
      <c r="AC45" s="438">
        <v>2796</v>
      </c>
      <c r="AD45" s="438">
        <v>8749</v>
      </c>
      <c r="AE45" s="438">
        <v>3578</v>
      </c>
      <c r="AF45" s="438">
        <v>2358</v>
      </c>
      <c r="AG45" s="438">
        <v>2349</v>
      </c>
      <c r="AH45" s="438">
        <v>1337</v>
      </c>
      <c r="AI45" s="438">
        <v>855</v>
      </c>
      <c r="AJ45" s="438">
        <v>1616</v>
      </c>
      <c r="AK45" s="438">
        <v>6843</v>
      </c>
      <c r="AL45" s="438">
        <v>2264</v>
      </c>
      <c r="AM45" s="438">
        <v>4440</v>
      </c>
      <c r="AN45" s="438">
        <v>3392</v>
      </c>
      <c r="AO45" s="438">
        <v>1962</v>
      </c>
      <c r="AP45" s="438">
        <v>8239</v>
      </c>
      <c r="AQ45" s="473">
        <v>5385</v>
      </c>
      <c r="AR45" s="438">
        <v>4914</v>
      </c>
      <c r="AS45" s="439">
        <v>5742</v>
      </c>
      <c r="AT45" s="439">
        <v>4954</v>
      </c>
      <c r="AU45" s="439">
        <v>4041</v>
      </c>
      <c r="AV45" s="439">
        <v>3073</v>
      </c>
      <c r="AW45" s="439">
        <v>2258</v>
      </c>
      <c r="AX45" s="439">
        <v>9718</v>
      </c>
      <c r="AY45" s="439">
        <v>4516</v>
      </c>
      <c r="AZ45" s="439">
        <v>3304</v>
      </c>
      <c r="BA45" s="439">
        <v>4235</v>
      </c>
      <c r="BB45" s="439">
        <v>2934</v>
      </c>
      <c r="BC45" s="439">
        <v>3633</v>
      </c>
      <c r="BD45" s="439">
        <v>6853</v>
      </c>
      <c r="BE45" s="439">
        <v>4911</v>
      </c>
      <c r="BF45" s="439">
        <v>3970</v>
      </c>
      <c r="BG45" s="439">
        <v>3112</v>
      </c>
      <c r="BH45" s="439">
        <v>6758</v>
      </c>
      <c r="BI45" s="439">
        <v>16161</v>
      </c>
      <c r="BJ45" s="439">
        <v>3211</v>
      </c>
      <c r="BK45" s="439">
        <v>5002</v>
      </c>
      <c r="BL45" s="439">
        <v>2417</v>
      </c>
      <c r="BM45" s="439">
        <v>9818</v>
      </c>
      <c r="BN45" s="439">
        <v>4239</v>
      </c>
      <c r="BO45" s="439">
        <v>3090</v>
      </c>
      <c r="BP45" s="439">
        <v>2907</v>
      </c>
      <c r="BQ45" s="439">
        <v>4762</v>
      </c>
      <c r="BR45" s="439">
        <v>3586</v>
      </c>
      <c r="BS45" s="439">
        <v>14835</v>
      </c>
      <c r="BT45" s="439">
        <v>3116</v>
      </c>
      <c r="BU45" s="439">
        <v>503</v>
      </c>
      <c r="BV45" s="590" t="s">
        <v>678</v>
      </c>
      <c r="BW45" s="439">
        <v>8285</v>
      </c>
      <c r="BX45" s="439">
        <v>3820</v>
      </c>
      <c r="BY45" s="439">
        <v>1461</v>
      </c>
      <c r="BZ45" s="438">
        <v>9878</v>
      </c>
      <c r="CA45" s="438">
        <v>7225</v>
      </c>
      <c r="CB45" s="438">
        <v>3015</v>
      </c>
      <c r="CC45" s="438">
        <v>6511</v>
      </c>
      <c r="CD45" s="438">
        <v>2074</v>
      </c>
      <c r="CE45" s="438">
        <v>6500</v>
      </c>
      <c r="CF45" s="438">
        <v>6019</v>
      </c>
      <c r="CG45" s="438">
        <v>2682</v>
      </c>
      <c r="CH45" s="439">
        <v>11058</v>
      </c>
      <c r="CI45" s="439">
        <v>4957</v>
      </c>
      <c r="CJ45" s="439">
        <v>4477</v>
      </c>
      <c r="CK45" s="439">
        <v>2600</v>
      </c>
      <c r="CL45" s="439">
        <v>19361</v>
      </c>
      <c r="CM45" s="439">
        <v>3556</v>
      </c>
      <c r="CN45" s="439">
        <v>11010</v>
      </c>
      <c r="CO45" s="439">
        <v>5227</v>
      </c>
      <c r="CP45" s="439">
        <v>3528</v>
      </c>
      <c r="CQ45" s="439">
        <v>1479</v>
      </c>
      <c r="CR45" s="438">
        <v>4478</v>
      </c>
      <c r="CS45" s="438">
        <v>10638</v>
      </c>
      <c r="CT45" s="440">
        <v>2516</v>
      </c>
      <c r="CU45" s="438">
        <v>9405</v>
      </c>
      <c r="CV45" s="440">
        <v>0</v>
      </c>
      <c r="CW45" s="476">
        <v>453328</v>
      </c>
      <c r="CX45" s="403"/>
      <c r="CY45" s="547"/>
    </row>
    <row r="46" spans="1:103" s="415" customFormat="1" ht="16.5" customHeight="1">
      <c r="A46" s="585"/>
      <c r="B46" s="364" t="s">
        <v>650</v>
      </c>
      <c r="C46" s="442">
        <v>3.3629305399989318E-2</v>
      </c>
      <c r="D46" s="442">
        <v>3.4768097686800108E-2</v>
      </c>
      <c r="E46" s="442">
        <v>3.3925611940831782E-2</v>
      </c>
      <c r="F46" s="442">
        <v>3.293191207378901E-2</v>
      </c>
      <c r="G46" s="442">
        <v>3.62042422076186E-2</v>
      </c>
      <c r="H46" s="442">
        <v>3.2979854512769476E-2</v>
      </c>
      <c r="I46" s="442">
        <v>3.4748874053558088E-2</v>
      </c>
      <c r="J46" s="442">
        <v>3.4803627519381611E-2</v>
      </c>
      <c r="K46" s="442">
        <v>3.4198340087467007E-2</v>
      </c>
      <c r="L46" s="442">
        <v>3.4235191914000436E-2</v>
      </c>
      <c r="M46" s="442">
        <v>3.6045884651210558E-2</v>
      </c>
      <c r="N46" s="442">
        <v>3.5688472950754321E-2</v>
      </c>
      <c r="O46" s="442">
        <v>3.4847700780794286E-2</v>
      </c>
      <c r="P46" s="442">
        <v>3.5695801654928055E-2</v>
      </c>
      <c r="Q46" s="442">
        <v>3.3610216201104097E-2</v>
      </c>
      <c r="R46" s="442">
        <v>3.2648826789998898E-2</v>
      </c>
      <c r="S46" s="442">
        <v>3.4337990613172581E-2</v>
      </c>
      <c r="T46" s="442">
        <v>3.3500974915627549E-2</v>
      </c>
      <c r="U46" s="442">
        <v>3.4631733851133974E-2</v>
      </c>
      <c r="V46" s="442">
        <v>3.4654837208566873E-2</v>
      </c>
      <c r="W46" s="442">
        <v>3.4528896245957952E-2</v>
      </c>
      <c r="X46" s="442">
        <v>3.6190234483674422E-2</v>
      </c>
      <c r="Y46" s="442">
        <v>3.1581823328582691E-2</v>
      </c>
      <c r="Z46" s="442">
        <v>3.3680339698946515E-2</v>
      </c>
      <c r="AA46" s="442">
        <v>3.4814050687305267E-2</v>
      </c>
      <c r="AB46" s="442">
        <v>3.3624020890776832E-2</v>
      </c>
      <c r="AC46" s="442">
        <v>3.4486270528537921E-2</v>
      </c>
      <c r="AD46" s="442">
        <v>3.373987300587182E-2</v>
      </c>
      <c r="AE46" s="503">
        <v>3.4115061790007659E-2</v>
      </c>
      <c r="AF46" s="442">
        <v>3.4153941460272612E-2</v>
      </c>
      <c r="AG46" s="442">
        <v>3.4614023399830877E-2</v>
      </c>
      <c r="AH46" s="442">
        <v>3.2994640497544324E-2</v>
      </c>
      <c r="AI46" s="503">
        <v>2.4752772537131908E-2</v>
      </c>
      <c r="AJ46" s="442">
        <v>3.5978437024178266E-2</v>
      </c>
      <c r="AK46" s="442">
        <v>3.1390889029009134E-2</v>
      </c>
      <c r="AL46" s="442">
        <v>3.5178255921802126E-2</v>
      </c>
      <c r="AM46" s="442">
        <v>3.4253076239869222E-2</v>
      </c>
      <c r="AN46" s="442">
        <v>3.4588277898248719E-2</v>
      </c>
      <c r="AO46" s="442">
        <v>3.4419737082665276E-2</v>
      </c>
      <c r="AP46" s="442">
        <v>3.3810132333932486E-2</v>
      </c>
      <c r="AQ46" s="504">
        <v>3.6149616584185605E-2</v>
      </c>
      <c r="AR46" s="442">
        <v>3.5813874701346768E-2</v>
      </c>
      <c r="AS46" s="443">
        <v>3.5591812546485607E-2</v>
      </c>
      <c r="AT46" s="443">
        <v>3.3560138783749631E-2</v>
      </c>
      <c r="AU46" s="443">
        <v>3.5104144142541649E-2</v>
      </c>
      <c r="AV46" s="443">
        <v>3.5049130151930015E-2</v>
      </c>
      <c r="AW46" s="443">
        <v>3.406707290208015E-2</v>
      </c>
      <c r="AX46" s="443">
        <v>3.382390310787188E-2</v>
      </c>
      <c r="AY46" s="443">
        <v>3.5337636385835265E-2</v>
      </c>
      <c r="AZ46" s="443">
        <v>3.6319267242074821E-2</v>
      </c>
      <c r="BA46" s="443">
        <v>3.5753610150244745E-2</v>
      </c>
      <c r="BB46" s="443">
        <v>3.3101467133037445E-2</v>
      </c>
      <c r="BC46" s="443">
        <v>3.4576987467736291E-2</v>
      </c>
      <c r="BD46" s="443">
        <v>3.3093304086849538E-2</v>
      </c>
      <c r="BE46" s="443">
        <v>3.6098091410001587E-2</v>
      </c>
      <c r="BF46" s="443">
        <v>3.4780275670891363E-2</v>
      </c>
      <c r="BG46" s="443">
        <v>3.6634558060179435E-2</v>
      </c>
      <c r="BH46" s="443">
        <v>3.6394080726648868E-2</v>
      </c>
      <c r="BI46" s="443">
        <v>3.6516237844411562E-2</v>
      </c>
      <c r="BJ46" s="443">
        <v>1.0214432118109464E-2</v>
      </c>
      <c r="BK46" s="443">
        <v>3.522389747486232E-2</v>
      </c>
      <c r="BL46" s="443">
        <v>3.4350589713067536E-2</v>
      </c>
      <c r="BM46" s="443">
        <v>3.4511063479012512E-2</v>
      </c>
      <c r="BN46" s="443">
        <v>3.4181968134274654E-2</v>
      </c>
      <c r="BO46" s="443">
        <v>3.5158839116464273E-2</v>
      </c>
      <c r="BP46" s="443">
        <v>3.3271866864427055E-2</v>
      </c>
      <c r="BQ46" s="443">
        <v>3.4416976548931895E-2</v>
      </c>
      <c r="BR46" s="443">
        <v>3.5456250992695844E-2</v>
      </c>
      <c r="BS46" s="443">
        <v>3.5766400695532642E-2</v>
      </c>
      <c r="BT46" s="443">
        <v>3.1680277290488564E-2</v>
      </c>
      <c r="BU46" s="443">
        <v>2.5330589802965951E-2</v>
      </c>
      <c r="BV46" s="591"/>
      <c r="BW46" s="443">
        <v>3.7471876101179788E-2</v>
      </c>
      <c r="BX46" s="443">
        <v>3.3513853543751249E-2</v>
      </c>
      <c r="BY46" s="443">
        <v>3.6214692755062089E-2</v>
      </c>
      <c r="BZ46" s="442">
        <v>3.2432119557243538E-2</v>
      </c>
      <c r="CA46" s="442">
        <v>3.430236213528734E-2</v>
      </c>
      <c r="CB46" s="442">
        <v>3.2193123726906657E-2</v>
      </c>
      <c r="CC46" s="442">
        <v>3.4634811713701683E-2</v>
      </c>
      <c r="CD46" s="442">
        <v>3.1473162167586992E-2</v>
      </c>
      <c r="CE46" s="503">
        <v>3.4529805625063595E-2</v>
      </c>
      <c r="CF46" s="442">
        <v>3.1030273742445016E-2</v>
      </c>
      <c r="CG46" s="442">
        <v>3.1615529549038485E-2</v>
      </c>
      <c r="CH46" s="443">
        <v>3.3192964674553051E-2</v>
      </c>
      <c r="CI46" s="443">
        <v>3.4753566829286188E-2</v>
      </c>
      <c r="CJ46" s="443">
        <v>3.4704598656995253E-2</v>
      </c>
      <c r="CK46" s="443">
        <v>3.3964185576175331E-2</v>
      </c>
      <c r="CL46" s="443">
        <v>2.849879485893855E-2</v>
      </c>
      <c r="CM46" s="443">
        <v>3.3082926789518206E-2</v>
      </c>
      <c r="CN46" s="443">
        <v>3.2803696433143077E-2</v>
      </c>
      <c r="CO46" s="443">
        <v>3.509762735086825E-2</v>
      </c>
      <c r="CP46" s="443">
        <v>3.4957644761721841E-2</v>
      </c>
      <c r="CQ46" s="443">
        <v>3.5602895096030006E-2</v>
      </c>
      <c r="CR46" s="442">
        <v>3.0472392925329567E-2</v>
      </c>
      <c r="CS46" s="442">
        <v>3.6403974602313142E-2</v>
      </c>
      <c r="CT46" s="442">
        <v>3.6256513954599522E-2</v>
      </c>
      <c r="CU46" s="442">
        <v>3.5846248874490803E-2</v>
      </c>
      <c r="CV46" s="444">
        <v>0</v>
      </c>
      <c r="CW46" s="505">
        <v>3.3151676524545107E-2</v>
      </c>
      <c r="CX46" s="414"/>
      <c r="CY46" s="555"/>
    </row>
    <row r="47" spans="1:103" s="411" customFormat="1" ht="16.5" customHeight="1">
      <c r="A47" s="585"/>
      <c r="B47" s="357" t="s">
        <v>512</v>
      </c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7"/>
      <c r="AT47" s="507"/>
      <c r="AU47" s="507"/>
      <c r="AV47" s="507"/>
      <c r="AW47" s="507"/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7"/>
      <c r="BL47" s="507"/>
      <c r="BM47" s="507"/>
      <c r="BN47" s="507"/>
      <c r="BO47" s="507"/>
      <c r="BP47" s="507"/>
      <c r="BQ47" s="507"/>
      <c r="BR47" s="507"/>
      <c r="BS47" s="507"/>
      <c r="BT47" s="507"/>
      <c r="BU47" s="507"/>
      <c r="BV47" s="507"/>
      <c r="BW47" s="507"/>
      <c r="BX47" s="507"/>
      <c r="BY47" s="507"/>
      <c r="BZ47" s="506"/>
      <c r="CA47" s="506"/>
      <c r="CB47" s="506"/>
      <c r="CC47" s="506"/>
      <c r="CD47" s="506"/>
      <c r="CE47" s="506"/>
      <c r="CF47" s="506"/>
      <c r="CG47" s="506"/>
      <c r="CH47" s="507"/>
      <c r="CI47" s="507"/>
      <c r="CJ47" s="507"/>
      <c r="CK47" s="507"/>
      <c r="CL47" s="507"/>
      <c r="CM47" s="507"/>
      <c r="CN47" s="507"/>
      <c r="CO47" s="507"/>
      <c r="CP47" s="507"/>
      <c r="CQ47" s="507"/>
      <c r="CR47" s="506"/>
      <c r="CS47" s="506"/>
      <c r="CT47" s="508"/>
      <c r="CU47" s="506"/>
      <c r="CV47" s="508"/>
      <c r="CW47" s="509"/>
      <c r="CX47" s="416"/>
      <c r="CY47" s="556"/>
    </row>
    <row r="48" spans="1:103" s="402" customFormat="1" ht="16.5" customHeight="1">
      <c r="A48" s="585"/>
      <c r="B48" s="514" t="s">
        <v>706</v>
      </c>
      <c r="C48" s="438">
        <v>318440</v>
      </c>
      <c r="D48" s="438">
        <v>159300</v>
      </c>
      <c r="E48" s="438">
        <v>141890</v>
      </c>
      <c r="F48" s="438">
        <v>164530</v>
      </c>
      <c r="G48" s="438">
        <v>204340</v>
      </c>
      <c r="H48" s="438">
        <v>97670</v>
      </c>
      <c r="I48" s="438">
        <v>79020</v>
      </c>
      <c r="J48" s="438">
        <v>161000</v>
      </c>
      <c r="K48" s="438">
        <v>180238</v>
      </c>
      <c r="L48" s="438">
        <v>309328</v>
      </c>
      <c r="M48" s="438">
        <v>232159</v>
      </c>
      <c r="N48" s="438">
        <v>163222</v>
      </c>
      <c r="O48" s="438">
        <v>198294</v>
      </c>
      <c r="P48" s="438">
        <v>133340</v>
      </c>
      <c r="Q48" s="438">
        <v>111671</v>
      </c>
      <c r="R48" s="438">
        <v>127183</v>
      </c>
      <c r="S48" s="438">
        <v>133761</v>
      </c>
      <c r="T48" s="438">
        <v>93342</v>
      </c>
      <c r="U48" s="438">
        <v>129945</v>
      </c>
      <c r="V48" s="438">
        <v>136390</v>
      </c>
      <c r="W48" s="438">
        <v>323620</v>
      </c>
      <c r="X48" s="438">
        <v>90133</v>
      </c>
      <c r="Y48" s="438">
        <v>65934</v>
      </c>
      <c r="Z48" s="438">
        <v>85771</v>
      </c>
      <c r="AA48" s="438">
        <v>355880</v>
      </c>
      <c r="AB48" s="438">
        <v>45530</v>
      </c>
      <c r="AC48" s="438">
        <v>94622</v>
      </c>
      <c r="AD48" s="438">
        <v>368772</v>
      </c>
      <c r="AE48" s="438">
        <v>109804</v>
      </c>
      <c r="AF48" s="438">
        <v>120300</v>
      </c>
      <c r="AG48" s="438">
        <v>132997</v>
      </c>
      <c r="AH48" s="438">
        <v>53352</v>
      </c>
      <c r="AI48" s="438">
        <v>51129</v>
      </c>
      <c r="AJ48" s="438">
        <v>26050</v>
      </c>
      <c r="AK48" s="438">
        <v>114460</v>
      </c>
      <c r="AL48" s="438">
        <v>75220</v>
      </c>
      <c r="AM48" s="438">
        <v>297050</v>
      </c>
      <c r="AN48" s="438">
        <v>140280</v>
      </c>
      <c r="AO48" s="438">
        <v>75950</v>
      </c>
      <c r="AP48" s="438">
        <v>347300</v>
      </c>
      <c r="AQ48" s="438">
        <v>103230</v>
      </c>
      <c r="AR48" s="438">
        <v>172940</v>
      </c>
      <c r="AS48" s="439">
        <v>204780</v>
      </c>
      <c r="AT48" s="439">
        <v>216520</v>
      </c>
      <c r="AU48" s="439">
        <v>169820</v>
      </c>
      <c r="AV48" s="439">
        <v>151090</v>
      </c>
      <c r="AW48" s="439">
        <v>99610</v>
      </c>
      <c r="AX48" s="439">
        <v>415708</v>
      </c>
      <c r="AY48" s="439">
        <v>246516</v>
      </c>
      <c r="AZ48" s="439">
        <v>177359</v>
      </c>
      <c r="BA48" s="439">
        <v>226566</v>
      </c>
      <c r="BB48" s="439">
        <v>337220</v>
      </c>
      <c r="BC48" s="439">
        <v>214340</v>
      </c>
      <c r="BD48" s="439">
        <v>551213</v>
      </c>
      <c r="BE48" s="439">
        <v>72362</v>
      </c>
      <c r="BF48" s="439">
        <v>180220</v>
      </c>
      <c r="BG48" s="439">
        <v>117070</v>
      </c>
      <c r="BH48" s="439">
        <v>384169</v>
      </c>
      <c r="BI48" s="439">
        <v>140030</v>
      </c>
      <c r="BJ48" s="439">
        <v>708370</v>
      </c>
      <c r="BK48" s="439">
        <v>213711</v>
      </c>
      <c r="BL48" s="439">
        <v>187542</v>
      </c>
      <c r="BM48" s="439">
        <v>647152</v>
      </c>
      <c r="BN48" s="439">
        <v>213177</v>
      </c>
      <c r="BO48" s="439">
        <v>170738</v>
      </c>
      <c r="BP48" s="439">
        <v>242059</v>
      </c>
      <c r="BQ48" s="439">
        <v>288245</v>
      </c>
      <c r="BR48" s="439">
        <v>169148</v>
      </c>
      <c r="BS48" s="439">
        <v>118382</v>
      </c>
      <c r="BT48" s="439">
        <v>231210</v>
      </c>
      <c r="BU48" s="439">
        <v>92960</v>
      </c>
      <c r="BV48" s="439">
        <v>137750</v>
      </c>
      <c r="BW48" s="439">
        <v>305494</v>
      </c>
      <c r="BX48" s="439">
        <v>180148</v>
      </c>
      <c r="BY48" s="439">
        <v>57209</v>
      </c>
      <c r="BZ48" s="438">
        <v>856430</v>
      </c>
      <c r="CA48" s="438">
        <v>375354</v>
      </c>
      <c r="CB48" s="438">
        <v>128121</v>
      </c>
      <c r="CC48" s="438">
        <v>291937</v>
      </c>
      <c r="CD48" s="438">
        <v>131582</v>
      </c>
      <c r="CE48" s="438">
        <v>202897</v>
      </c>
      <c r="CF48" s="438">
        <v>170520</v>
      </c>
      <c r="CG48" s="438">
        <v>202570</v>
      </c>
      <c r="CH48" s="439">
        <v>527610</v>
      </c>
      <c r="CI48" s="439">
        <v>219680</v>
      </c>
      <c r="CJ48" s="439">
        <v>312190</v>
      </c>
      <c r="CK48" s="439">
        <v>195898</v>
      </c>
      <c r="CL48" s="439">
        <v>1489569</v>
      </c>
      <c r="CM48" s="439">
        <v>111951</v>
      </c>
      <c r="CN48" s="439">
        <v>580570</v>
      </c>
      <c r="CO48" s="439">
        <v>274671</v>
      </c>
      <c r="CP48" s="439">
        <v>132296</v>
      </c>
      <c r="CQ48" s="439">
        <v>120720</v>
      </c>
      <c r="CR48" s="438">
        <v>334719</v>
      </c>
      <c r="CS48" s="438">
        <v>141540</v>
      </c>
      <c r="CT48" s="440">
        <v>47520</v>
      </c>
      <c r="CU48" s="438">
        <v>161290</v>
      </c>
      <c r="CV48" s="440">
        <v>0</v>
      </c>
      <c r="CW48" s="468">
        <v>21402910</v>
      </c>
      <c r="CX48" s="403"/>
      <c r="CY48" s="547"/>
    </row>
    <row r="49" spans="1:103" s="402" customFormat="1" ht="16.5" customHeight="1" thickBot="1">
      <c r="A49" s="586"/>
      <c r="B49" s="365" t="s">
        <v>627</v>
      </c>
      <c r="C49" s="510">
        <v>26536</v>
      </c>
      <c r="D49" s="510">
        <v>13275</v>
      </c>
      <c r="E49" s="510">
        <v>11824</v>
      </c>
      <c r="F49" s="510">
        <v>13710</v>
      </c>
      <c r="G49" s="510">
        <v>17028</v>
      </c>
      <c r="H49" s="510">
        <v>8139</v>
      </c>
      <c r="I49" s="510">
        <v>6585</v>
      </c>
      <c r="J49" s="510">
        <v>13416</v>
      </c>
      <c r="K49" s="510">
        <v>15019</v>
      </c>
      <c r="L49" s="510">
        <v>25777</v>
      </c>
      <c r="M49" s="510">
        <v>19346</v>
      </c>
      <c r="N49" s="510">
        <v>13601</v>
      </c>
      <c r="O49" s="510">
        <v>16524</v>
      </c>
      <c r="P49" s="510">
        <v>11111</v>
      </c>
      <c r="Q49" s="510">
        <v>9305</v>
      </c>
      <c r="R49" s="510">
        <v>10598</v>
      </c>
      <c r="S49" s="510">
        <v>11146</v>
      </c>
      <c r="T49" s="510">
        <v>7778</v>
      </c>
      <c r="U49" s="510">
        <v>10828</v>
      </c>
      <c r="V49" s="510">
        <v>11365</v>
      </c>
      <c r="W49" s="510">
        <v>26968</v>
      </c>
      <c r="X49" s="510">
        <v>7511</v>
      </c>
      <c r="Y49" s="510">
        <v>5494</v>
      </c>
      <c r="Z49" s="510">
        <v>7147</v>
      </c>
      <c r="AA49" s="510">
        <v>29656</v>
      </c>
      <c r="AB49" s="510">
        <v>3794</v>
      </c>
      <c r="AC49" s="510">
        <v>7885</v>
      </c>
      <c r="AD49" s="510">
        <v>30731</v>
      </c>
      <c r="AE49" s="510">
        <v>9150</v>
      </c>
      <c r="AF49" s="510">
        <v>10025</v>
      </c>
      <c r="AG49" s="510">
        <v>11083</v>
      </c>
      <c r="AH49" s="510">
        <v>4446</v>
      </c>
      <c r="AI49" s="510">
        <v>4260</v>
      </c>
      <c r="AJ49" s="510">
        <v>2170</v>
      </c>
      <c r="AK49" s="510">
        <v>9538</v>
      </c>
      <c r="AL49" s="510">
        <v>6268</v>
      </c>
      <c r="AM49" s="510">
        <v>24754</v>
      </c>
      <c r="AN49" s="510">
        <v>11690</v>
      </c>
      <c r="AO49" s="510">
        <v>6329</v>
      </c>
      <c r="AP49" s="510">
        <v>28941</v>
      </c>
      <c r="AQ49" s="510">
        <v>8602</v>
      </c>
      <c r="AR49" s="510">
        <v>14411</v>
      </c>
      <c r="AS49" s="511">
        <v>17065</v>
      </c>
      <c r="AT49" s="511">
        <v>18043</v>
      </c>
      <c r="AU49" s="511">
        <v>14151</v>
      </c>
      <c r="AV49" s="511">
        <v>12590</v>
      </c>
      <c r="AW49" s="511">
        <v>8300</v>
      </c>
      <c r="AX49" s="511">
        <v>34642</v>
      </c>
      <c r="AY49" s="511">
        <v>20543</v>
      </c>
      <c r="AZ49" s="511">
        <v>14779</v>
      </c>
      <c r="BA49" s="511">
        <v>18880</v>
      </c>
      <c r="BB49" s="511">
        <v>28101</v>
      </c>
      <c r="BC49" s="511">
        <v>17861</v>
      </c>
      <c r="BD49" s="511">
        <v>45934</v>
      </c>
      <c r="BE49" s="511">
        <v>6030</v>
      </c>
      <c r="BF49" s="511">
        <v>15018</v>
      </c>
      <c r="BG49" s="511">
        <v>9755</v>
      </c>
      <c r="BH49" s="511">
        <v>32014</v>
      </c>
      <c r="BI49" s="511">
        <v>11669</v>
      </c>
      <c r="BJ49" s="511">
        <v>59030</v>
      </c>
      <c r="BK49" s="511">
        <v>17809</v>
      </c>
      <c r="BL49" s="511">
        <v>15628</v>
      </c>
      <c r="BM49" s="511">
        <v>53929</v>
      </c>
      <c r="BN49" s="511">
        <v>17764</v>
      </c>
      <c r="BO49" s="511">
        <v>14228</v>
      </c>
      <c r="BP49" s="511">
        <v>20171</v>
      </c>
      <c r="BQ49" s="511">
        <v>24020</v>
      </c>
      <c r="BR49" s="511">
        <v>14095</v>
      </c>
      <c r="BS49" s="511">
        <v>9865</v>
      </c>
      <c r="BT49" s="511">
        <v>19267</v>
      </c>
      <c r="BU49" s="511">
        <v>7746</v>
      </c>
      <c r="BV49" s="511">
        <v>11479</v>
      </c>
      <c r="BW49" s="511">
        <v>25457</v>
      </c>
      <c r="BX49" s="511">
        <v>15012</v>
      </c>
      <c r="BY49" s="511">
        <v>4767</v>
      </c>
      <c r="BZ49" s="510">
        <v>71369</v>
      </c>
      <c r="CA49" s="510">
        <v>31279</v>
      </c>
      <c r="CB49" s="510">
        <v>10676</v>
      </c>
      <c r="CC49" s="510">
        <v>24328</v>
      </c>
      <c r="CD49" s="510">
        <v>10965</v>
      </c>
      <c r="CE49" s="510">
        <v>16908</v>
      </c>
      <c r="CF49" s="510">
        <v>14210</v>
      </c>
      <c r="CG49" s="510">
        <v>16880</v>
      </c>
      <c r="CH49" s="511">
        <v>43967</v>
      </c>
      <c r="CI49" s="511">
        <v>18306</v>
      </c>
      <c r="CJ49" s="511">
        <v>26015</v>
      </c>
      <c r="CK49" s="511">
        <v>16324</v>
      </c>
      <c r="CL49" s="511">
        <v>124130</v>
      </c>
      <c r="CM49" s="511">
        <v>9329</v>
      </c>
      <c r="CN49" s="511">
        <v>48380</v>
      </c>
      <c r="CO49" s="511">
        <v>22889</v>
      </c>
      <c r="CP49" s="511">
        <v>11024</v>
      </c>
      <c r="CQ49" s="511">
        <v>10060</v>
      </c>
      <c r="CR49" s="510">
        <v>27893</v>
      </c>
      <c r="CS49" s="510">
        <v>11795</v>
      </c>
      <c r="CT49" s="510">
        <v>3960</v>
      </c>
      <c r="CU49" s="510">
        <v>13440</v>
      </c>
      <c r="CV49" s="512">
        <v>0</v>
      </c>
      <c r="CW49" s="513">
        <v>1783575</v>
      </c>
      <c r="CX49" s="392"/>
      <c r="CY49" s="547"/>
    </row>
    <row r="50" spans="1:103" s="373" customFormat="1" ht="17.100000000000001" customHeight="1">
      <c r="A50" s="373" t="s">
        <v>652</v>
      </c>
      <c r="B50" s="417"/>
      <c r="C50" s="373" t="s">
        <v>655</v>
      </c>
      <c r="J50" s="418"/>
      <c r="W50" s="418"/>
      <c r="AA50" s="418"/>
      <c r="AD50" s="419"/>
      <c r="AK50" s="419"/>
      <c r="AP50" s="419"/>
      <c r="AW50" s="419"/>
      <c r="AX50" s="419"/>
      <c r="AY50" s="419"/>
      <c r="AZ50" s="419"/>
      <c r="BA50" s="419"/>
      <c r="BB50" s="419"/>
      <c r="BC50" s="419"/>
      <c r="BD50" s="419"/>
      <c r="BE50" s="419"/>
      <c r="BF50" s="419"/>
      <c r="BG50" s="419"/>
      <c r="BH50" s="419"/>
      <c r="BI50" s="419"/>
      <c r="BJ50" s="419"/>
      <c r="BK50" s="419"/>
      <c r="BL50" s="419"/>
      <c r="BM50" s="419"/>
      <c r="BN50" s="419"/>
      <c r="BO50" s="419"/>
      <c r="BP50" s="419"/>
      <c r="BQ50" s="419"/>
      <c r="BR50" s="419"/>
      <c r="BS50" s="419"/>
      <c r="BT50" s="419"/>
      <c r="BU50" s="366" t="s">
        <v>624</v>
      </c>
      <c r="BV50" s="419"/>
      <c r="BW50" s="419"/>
      <c r="BX50" s="419"/>
      <c r="BY50" s="419"/>
      <c r="CE50" s="420"/>
      <c r="CF50" s="421"/>
      <c r="CV50" s="570"/>
      <c r="CY50" s="526"/>
    </row>
    <row r="51" spans="1:103" s="373" customFormat="1" ht="17.100000000000001" customHeight="1">
      <c r="A51" s="592"/>
      <c r="B51" s="417"/>
      <c r="C51" s="583"/>
      <c r="J51" s="422"/>
      <c r="U51" s="423"/>
      <c r="W51" s="422"/>
      <c r="Z51" s="583"/>
      <c r="AC51" s="583"/>
      <c r="AD51" s="565"/>
      <c r="AK51" s="565"/>
      <c r="AM51" s="583"/>
      <c r="AP51" s="565"/>
      <c r="AX51" s="565"/>
      <c r="AZ51" s="583"/>
      <c r="BL51" s="565"/>
      <c r="BN51" s="583"/>
      <c r="BU51" s="366" t="s">
        <v>625</v>
      </c>
      <c r="CE51" s="565"/>
      <c r="CH51" s="423"/>
      <c r="CI51" s="565"/>
      <c r="CW51" s="583"/>
      <c r="CX51" s="420"/>
      <c r="CY51" s="526"/>
    </row>
    <row r="52" spans="1:103" s="373" customFormat="1" ht="13.5" customHeight="1">
      <c r="A52" s="592"/>
      <c r="B52" s="417"/>
      <c r="C52" s="583"/>
      <c r="J52" s="422"/>
      <c r="P52" s="565"/>
      <c r="Q52" s="583"/>
      <c r="W52" s="422"/>
      <c r="Z52" s="583"/>
      <c r="AC52" s="583"/>
      <c r="AD52" s="583"/>
      <c r="AK52" s="565"/>
      <c r="AM52" s="583"/>
      <c r="AO52" s="583"/>
      <c r="AP52" s="565"/>
      <c r="AX52" s="565"/>
      <c r="AZ52" s="583"/>
      <c r="BB52" s="583"/>
      <c r="BL52" s="565"/>
      <c r="BN52" s="583"/>
      <c r="BU52" s="366" t="s">
        <v>715</v>
      </c>
      <c r="CE52" s="565"/>
      <c r="CG52" s="423"/>
      <c r="CH52" s="423"/>
      <c r="CI52" s="565"/>
      <c r="CV52" s="583"/>
      <c r="CW52" s="583"/>
      <c r="CY52" s="526"/>
    </row>
    <row r="53" spans="1:103" s="373" customFormat="1" ht="13.5" customHeight="1">
      <c r="A53" s="592"/>
      <c r="B53" s="417"/>
      <c r="C53" s="583"/>
      <c r="J53" s="422"/>
      <c r="P53" s="565"/>
      <c r="Q53" s="583"/>
      <c r="W53" s="422"/>
      <c r="Z53" s="583"/>
      <c r="AC53" s="583"/>
      <c r="AD53" s="583"/>
      <c r="AK53" s="565"/>
      <c r="AM53" s="583"/>
      <c r="AO53" s="583"/>
      <c r="AP53" s="565"/>
      <c r="AQ53" s="424"/>
      <c r="AX53" s="565"/>
      <c r="AZ53" s="583"/>
      <c r="BB53" s="583"/>
      <c r="BL53" s="565"/>
      <c r="BN53" s="583"/>
      <c r="BU53" s="421" t="s">
        <v>658</v>
      </c>
      <c r="CE53" s="565"/>
      <c r="CG53" s="423"/>
      <c r="CH53" s="423"/>
      <c r="CI53" s="565"/>
      <c r="CV53" s="583"/>
      <c r="CW53" s="583"/>
      <c r="CY53" s="526"/>
    </row>
    <row r="54" spans="1:103" s="373" customFormat="1" ht="13.5" customHeight="1">
      <c r="A54" s="592"/>
      <c r="B54" s="417"/>
      <c r="C54" s="583"/>
      <c r="J54" s="422"/>
      <c r="P54" s="565"/>
      <c r="Q54" s="583"/>
      <c r="W54" s="422"/>
      <c r="Z54" s="583"/>
      <c r="AC54" s="583"/>
      <c r="AD54" s="583"/>
      <c r="AK54" s="565"/>
      <c r="AM54" s="583"/>
      <c r="AO54" s="583"/>
      <c r="AP54" s="565"/>
      <c r="AX54" s="565"/>
      <c r="AZ54" s="583"/>
      <c r="BB54" s="583"/>
      <c r="BL54" s="565"/>
      <c r="BN54" s="583"/>
      <c r="BU54" s="421"/>
      <c r="CE54" s="565"/>
      <c r="CG54" s="423"/>
      <c r="CH54" s="423"/>
      <c r="CI54" s="565"/>
      <c r="CV54" s="583"/>
      <c r="CW54" s="583"/>
      <c r="CY54" s="526"/>
    </row>
  </sheetData>
  <mergeCells count="18">
    <mergeCell ref="A51:A54"/>
    <mergeCell ref="C51:C54"/>
    <mergeCell ref="Z51:Z54"/>
    <mergeCell ref="AC51:AC54"/>
    <mergeCell ref="AM51:AM54"/>
    <mergeCell ref="A8:A12"/>
    <mergeCell ref="A13:A26"/>
    <mergeCell ref="A27:A42"/>
    <mergeCell ref="A43:A49"/>
    <mergeCell ref="BV45:BV46"/>
    <mergeCell ref="AZ51:AZ54"/>
    <mergeCell ref="BN51:BN54"/>
    <mergeCell ref="CW51:CW54"/>
    <mergeCell ref="Q52:Q54"/>
    <mergeCell ref="AD52:AD54"/>
    <mergeCell ref="AO52:AO54"/>
    <mergeCell ref="BB52:BB54"/>
    <mergeCell ref="CV52:CV54"/>
  </mergeCells>
  <phoneticPr fontId="2"/>
  <pageMargins left="0.19685039370078741" right="0.19685039370078741" top="0.55118110236220474" bottom="0.19685039370078741" header="0.31496062992125984" footer="0.19685039370078741"/>
  <pageSetup paperSize="9" scale="62" fitToWidth="0" orientation="landscape" r:id="rId1"/>
  <headerFooter alignWithMargins="0"/>
  <colBreaks count="7" manualBreakCount="7">
    <brk id="16" max="57" man="1"/>
    <brk id="30" max="57" man="1"/>
    <brk id="44" max="57" man="1"/>
    <brk id="58" max="57" man="1"/>
    <brk id="72" max="57" man="1"/>
    <brk id="86" max="57" man="1"/>
    <brk id="99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view="pageBreakPreview" zoomScale="115" zoomScaleNormal="100" zoomScaleSheetLayoutView="115" workbookViewId="0">
      <pane xSplit="3" ySplit="7" topLeftCell="D8" activePane="bottomRight" state="frozen"/>
      <selection activeCell="D58" sqref="D58"/>
      <selection pane="topRight" activeCell="D58" sqref="D58"/>
      <selection pane="bottomLeft" activeCell="D58" sqref="D58"/>
      <selection pane="bottomRight" activeCell="C24" sqref="C24"/>
    </sheetView>
  </sheetViews>
  <sheetFormatPr defaultRowHeight="15"/>
  <cols>
    <col min="1" max="1" width="0.125" style="330" customWidth="1"/>
    <col min="2" max="2" width="5" style="330" customWidth="1"/>
    <col min="3" max="3" width="41.125" style="425" bestFit="1" customWidth="1"/>
    <col min="4" max="4" width="13" style="330" customWidth="1"/>
    <col min="5" max="5" width="13.25" style="330" customWidth="1"/>
    <col min="6" max="6" width="16.5" style="330" customWidth="1"/>
    <col min="7" max="7" width="2.875" style="330" customWidth="1"/>
    <col min="8" max="8" width="99.875" style="527" customWidth="1"/>
    <col min="9" max="16384" width="9" style="330"/>
  </cols>
  <sheetData>
    <row r="1" spans="2:8" s="371" customFormat="1" ht="21" customHeight="1">
      <c r="B1" s="367"/>
      <c r="C1" s="368"/>
      <c r="D1" s="369" t="s">
        <v>662</v>
      </c>
      <c r="E1" s="369"/>
      <c r="F1" s="370">
        <v>1</v>
      </c>
      <c r="G1" s="369"/>
      <c r="H1" s="525"/>
    </row>
    <row r="2" spans="2:8" s="373" customFormat="1" ht="18" customHeight="1" thickBot="1">
      <c r="B2" s="328" t="s">
        <v>687</v>
      </c>
      <c r="C2" s="372"/>
      <c r="D2" s="329" t="s">
        <v>688</v>
      </c>
      <c r="F2" s="329"/>
      <c r="G2" s="329"/>
      <c r="H2" s="526"/>
    </row>
    <row r="3" spans="2:8" s="373" customFormat="1" ht="19.5" customHeight="1">
      <c r="B3" s="331" t="s">
        <v>405</v>
      </c>
      <c r="C3" s="376"/>
      <c r="D3" s="574" t="s">
        <v>683</v>
      </c>
      <c r="E3" s="379"/>
      <c r="F3" s="379"/>
      <c r="G3" s="380"/>
      <c r="H3" s="526"/>
    </row>
    <row r="4" spans="2:8" s="373" customFormat="1" ht="45" customHeight="1">
      <c r="B4" s="335" t="s">
        <v>628</v>
      </c>
      <c r="C4" s="381"/>
      <c r="D4" s="332" t="s">
        <v>684</v>
      </c>
      <c r="E4" s="341" t="s">
        <v>720</v>
      </c>
      <c r="F4" s="341" t="s">
        <v>685</v>
      </c>
      <c r="G4" s="380"/>
      <c r="H4" s="526"/>
    </row>
    <row r="5" spans="2:8" s="373" customFormat="1">
      <c r="B5" s="335" t="s">
        <v>629</v>
      </c>
      <c r="C5" s="381"/>
      <c r="D5" s="342" t="s">
        <v>551</v>
      </c>
      <c r="E5" s="384"/>
      <c r="F5" s="384"/>
      <c r="G5" s="380"/>
      <c r="H5" s="526"/>
    </row>
    <row r="6" spans="2:8" s="388" customFormat="1" ht="38.25" customHeight="1">
      <c r="B6" s="343" t="s">
        <v>630</v>
      </c>
      <c r="C6" s="385"/>
      <c r="D6" s="345" t="s">
        <v>439</v>
      </c>
      <c r="E6" s="386"/>
      <c r="F6" s="386"/>
      <c r="G6" s="387"/>
      <c r="H6" s="528"/>
    </row>
    <row r="7" spans="2:8" s="391" customFormat="1" ht="16.5" customHeight="1">
      <c r="B7" s="347" t="s">
        <v>631</v>
      </c>
      <c r="C7" s="529"/>
      <c r="D7" s="348">
        <v>39479</v>
      </c>
      <c r="E7" s="389"/>
      <c r="F7" s="389"/>
      <c r="G7" s="390"/>
    </row>
    <row r="8" spans="2:8" s="393" customFormat="1" ht="16.5" customHeight="1">
      <c r="B8" s="584" t="s">
        <v>632</v>
      </c>
      <c r="C8" s="349" t="s">
        <v>716</v>
      </c>
      <c r="D8" s="428">
        <v>5800</v>
      </c>
      <c r="E8" s="530">
        <v>5800</v>
      </c>
      <c r="F8" s="429">
        <v>398768</v>
      </c>
      <c r="G8" s="392"/>
      <c r="H8" s="531"/>
    </row>
    <row r="9" spans="2:8" s="395" customFormat="1" ht="16.5" customHeight="1">
      <c r="B9" s="585"/>
      <c r="C9" s="350" t="s">
        <v>633</v>
      </c>
      <c r="D9" s="432">
        <v>1</v>
      </c>
      <c r="E9" s="433">
        <v>1</v>
      </c>
      <c r="F9" s="532" t="s">
        <v>198</v>
      </c>
      <c r="G9" s="394"/>
      <c r="H9" s="533"/>
    </row>
    <row r="10" spans="2:8" s="393" customFormat="1" ht="16.5" customHeight="1">
      <c r="B10" s="585"/>
      <c r="C10" s="351" t="s">
        <v>717</v>
      </c>
      <c r="D10" s="502">
        <v>4900</v>
      </c>
      <c r="E10" s="534">
        <v>0</v>
      </c>
      <c r="F10" s="535" t="s">
        <v>198</v>
      </c>
      <c r="G10" s="392"/>
      <c r="H10" s="531"/>
    </row>
    <row r="11" spans="2:8" s="393" customFormat="1" ht="16.5" customHeight="1">
      <c r="B11" s="585"/>
      <c r="C11" s="352" t="s">
        <v>718</v>
      </c>
      <c r="D11" s="439">
        <v>5419</v>
      </c>
      <c r="E11" s="536">
        <v>0</v>
      </c>
      <c r="F11" s="537" t="s">
        <v>198</v>
      </c>
      <c r="G11" s="392"/>
      <c r="H11" s="531"/>
    </row>
    <row r="12" spans="2:8" s="395" customFormat="1" ht="16.5" customHeight="1">
      <c r="B12" s="586"/>
      <c r="C12" s="352" t="s">
        <v>719</v>
      </c>
      <c r="D12" s="571">
        <v>-568</v>
      </c>
      <c r="E12" s="538">
        <v>0</v>
      </c>
      <c r="F12" s="539" t="s">
        <v>198</v>
      </c>
      <c r="G12" s="394"/>
      <c r="H12" s="533"/>
    </row>
    <row r="13" spans="2:8" s="397" customFormat="1" ht="16.5" customHeight="1">
      <c r="B13" s="587" t="s">
        <v>635</v>
      </c>
      <c r="C13" s="354" t="s">
        <v>634</v>
      </c>
      <c r="D13" s="446">
        <v>0</v>
      </c>
      <c r="E13" s="540" t="s">
        <v>198</v>
      </c>
      <c r="F13" s="540" t="s">
        <v>198</v>
      </c>
      <c r="G13" s="396"/>
      <c r="H13" s="541"/>
    </row>
    <row r="14" spans="2:8" s="399" customFormat="1" ht="16.5" customHeight="1">
      <c r="B14" s="588"/>
      <c r="C14" s="351" t="s">
        <v>689</v>
      </c>
      <c r="D14" s="450">
        <v>0</v>
      </c>
      <c r="E14" s="535" t="s">
        <v>198</v>
      </c>
      <c r="F14" s="535" t="s">
        <v>198</v>
      </c>
      <c r="G14" s="398"/>
      <c r="H14" s="542"/>
    </row>
    <row r="15" spans="2:8" s="399" customFormat="1" ht="16.5" customHeight="1">
      <c r="B15" s="588"/>
      <c r="C15" s="355" t="s">
        <v>690</v>
      </c>
      <c r="D15" s="454">
        <v>0</v>
      </c>
      <c r="E15" s="535" t="s">
        <v>198</v>
      </c>
      <c r="F15" s="535" t="s">
        <v>198</v>
      </c>
      <c r="G15" s="398"/>
      <c r="H15" s="542"/>
    </row>
    <row r="16" spans="2:8" s="395" customFormat="1" ht="16.5" customHeight="1">
      <c r="B16" s="588"/>
      <c r="C16" s="356" t="s">
        <v>654</v>
      </c>
      <c r="D16" s="457"/>
      <c r="E16" s="433"/>
      <c r="F16" s="433"/>
      <c r="G16" s="394"/>
      <c r="H16" s="533"/>
    </row>
    <row r="17" spans="2:8" s="395" customFormat="1">
      <c r="B17" s="588"/>
      <c r="C17" s="522" t="s">
        <v>664</v>
      </c>
      <c r="D17" s="462" t="s">
        <v>198</v>
      </c>
      <c r="E17" s="537" t="s">
        <v>198</v>
      </c>
      <c r="F17" s="537" t="s">
        <v>198</v>
      </c>
      <c r="G17" s="394"/>
      <c r="H17" s="533"/>
    </row>
    <row r="18" spans="2:8" s="395" customFormat="1">
      <c r="B18" s="588"/>
      <c r="C18" s="522" t="s">
        <v>623</v>
      </c>
      <c r="D18" s="430">
        <v>0.99999999999999978</v>
      </c>
      <c r="E18" s="537" t="s">
        <v>198</v>
      </c>
      <c r="F18" s="537" t="s">
        <v>198</v>
      </c>
      <c r="G18" s="394"/>
      <c r="H18" s="533"/>
    </row>
    <row r="19" spans="2:8" s="395" customFormat="1">
      <c r="B19" s="588"/>
      <c r="C19" s="522" t="s">
        <v>640</v>
      </c>
      <c r="D19" s="430">
        <v>0.99999999999999989</v>
      </c>
      <c r="E19" s="537" t="s">
        <v>198</v>
      </c>
      <c r="F19" s="537" t="s">
        <v>198</v>
      </c>
      <c r="G19" s="394"/>
      <c r="H19" s="533"/>
    </row>
    <row r="20" spans="2:8" s="395" customFormat="1">
      <c r="B20" s="588"/>
      <c r="C20" s="522" t="s">
        <v>636</v>
      </c>
      <c r="D20" s="430">
        <v>0.96012278237856408</v>
      </c>
      <c r="E20" s="537" t="s">
        <v>198</v>
      </c>
      <c r="F20" s="537" t="s">
        <v>198</v>
      </c>
      <c r="G20" s="394"/>
      <c r="H20" s="533"/>
    </row>
    <row r="21" spans="2:8" s="395" customFormat="1">
      <c r="B21" s="588"/>
      <c r="C21" s="522" t="s">
        <v>637</v>
      </c>
      <c r="D21" s="430">
        <v>0.96348507711397791</v>
      </c>
      <c r="E21" s="537" t="s">
        <v>198</v>
      </c>
      <c r="F21" s="537" t="s">
        <v>198</v>
      </c>
      <c r="G21" s="394"/>
      <c r="H21" s="533"/>
    </row>
    <row r="22" spans="2:8" s="395" customFormat="1">
      <c r="B22" s="588"/>
      <c r="C22" s="522" t="s">
        <v>638</v>
      </c>
      <c r="D22" s="430">
        <v>0.99999999999999978</v>
      </c>
      <c r="E22" s="537" t="s">
        <v>198</v>
      </c>
      <c r="F22" s="537" t="s">
        <v>198</v>
      </c>
      <c r="G22" s="394"/>
      <c r="H22" s="533"/>
    </row>
    <row r="23" spans="2:8" s="395" customFormat="1">
      <c r="B23" s="588"/>
      <c r="C23" s="522" t="s">
        <v>639</v>
      </c>
      <c r="D23" s="430">
        <v>0.99999999999999978</v>
      </c>
      <c r="E23" s="537" t="s">
        <v>198</v>
      </c>
      <c r="F23" s="537" t="s">
        <v>198</v>
      </c>
      <c r="G23" s="394"/>
      <c r="H23" s="533"/>
    </row>
    <row r="24" spans="2:8" s="395" customFormat="1">
      <c r="B24" s="588"/>
      <c r="C24" s="522" t="s">
        <v>500</v>
      </c>
      <c r="D24" s="465">
        <v>0.99999999999999978</v>
      </c>
      <c r="E24" s="537" t="s">
        <v>198</v>
      </c>
      <c r="F24" s="537" t="s">
        <v>198</v>
      </c>
      <c r="G24" s="394"/>
      <c r="H24" s="533"/>
    </row>
    <row r="25" spans="2:8" s="401" customFormat="1">
      <c r="B25" s="588"/>
      <c r="C25" s="523" t="s">
        <v>501</v>
      </c>
      <c r="D25" s="463">
        <v>0.99187231828931277</v>
      </c>
      <c r="E25" s="537" t="s">
        <v>198</v>
      </c>
      <c r="F25" s="537" t="s">
        <v>198</v>
      </c>
      <c r="G25" s="400"/>
      <c r="H25" s="543"/>
    </row>
    <row r="26" spans="2:8" s="395" customFormat="1">
      <c r="B26" s="589"/>
      <c r="C26" s="523" t="s">
        <v>502</v>
      </c>
      <c r="D26" s="463">
        <v>0.99999999999999989</v>
      </c>
      <c r="E26" s="537" t="s">
        <v>198</v>
      </c>
      <c r="F26" s="537" t="s">
        <v>198</v>
      </c>
      <c r="G26" s="394"/>
      <c r="H26" s="533"/>
    </row>
    <row r="27" spans="2:8" s="397" customFormat="1" ht="16.5" customHeight="1">
      <c r="B27" s="587" t="s">
        <v>665</v>
      </c>
      <c r="C27" s="560" t="s">
        <v>513</v>
      </c>
      <c r="D27" s="561">
        <v>183</v>
      </c>
      <c r="E27" s="562">
        <v>183</v>
      </c>
      <c r="F27" s="562">
        <v>182.75148457248324</v>
      </c>
      <c r="G27" s="524" t="s">
        <v>651</v>
      </c>
      <c r="H27" s="544"/>
    </row>
    <row r="28" spans="2:8" s="402" customFormat="1" ht="16.5" customHeight="1">
      <c r="B28" s="588"/>
      <c r="C28" s="360" t="s">
        <v>707</v>
      </c>
      <c r="D28" s="572">
        <v>166103</v>
      </c>
      <c r="E28" s="545">
        <v>166103</v>
      </c>
      <c r="F28" s="441">
        <v>13840486</v>
      </c>
      <c r="G28" s="392"/>
      <c r="H28" s="546"/>
    </row>
    <row r="29" spans="2:8" s="402" customFormat="1" ht="16.5" customHeight="1">
      <c r="B29" s="588"/>
      <c r="C29" s="358" t="s">
        <v>641</v>
      </c>
      <c r="D29" s="438">
        <v>140779</v>
      </c>
      <c r="E29" s="468">
        <v>140779</v>
      </c>
      <c r="F29" s="468">
        <v>11845464</v>
      </c>
      <c r="G29" s="403"/>
      <c r="H29" s="547"/>
    </row>
    <row r="30" spans="2:8" s="402" customFormat="1" ht="16.5" customHeight="1">
      <c r="B30" s="588"/>
      <c r="C30" s="359" t="s">
        <v>642</v>
      </c>
      <c r="D30" s="469">
        <v>25323</v>
      </c>
      <c r="E30" s="468">
        <v>25323</v>
      </c>
      <c r="F30" s="468">
        <v>1995021</v>
      </c>
      <c r="G30" s="403"/>
      <c r="H30" s="547"/>
    </row>
    <row r="31" spans="2:8" s="402" customFormat="1" ht="16.5" customHeight="1">
      <c r="B31" s="588"/>
      <c r="C31" s="360" t="s">
        <v>708</v>
      </c>
      <c r="D31" s="473">
        <v>62329</v>
      </c>
      <c r="E31" s="476">
        <v>62329</v>
      </c>
      <c r="F31" s="476">
        <v>4426937</v>
      </c>
      <c r="G31" s="403"/>
      <c r="H31" s="547"/>
    </row>
    <row r="32" spans="2:8" s="402" customFormat="1" ht="16.5" customHeight="1">
      <c r="B32" s="588"/>
      <c r="C32" s="358" t="s">
        <v>643</v>
      </c>
      <c r="D32" s="473">
        <v>12410</v>
      </c>
      <c r="E32" s="468">
        <v>12410</v>
      </c>
      <c r="F32" s="468">
        <v>1325156</v>
      </c>
      <c r="G32" s="403"/>
      <c r="H32" s="547"/>
    </row>
    <row r="33" spans="1:8" s="402" customFormat="1" ht="16.5" customHeight="1">
      <c r="B33" s="588"/>
      <c r="C33" s="358" t="s">
        <v>644</v>
      </c>
      <c r="D33" s="473">
        <v>14722</v>
      </c>
      <c r="E33" s="468">
        <v>14722</v>
      </c>
      <c r="F33" s="468">
        <v>1141603</v>
      </c>
      <c r="G33" s="403"/>
      <c r="H33" s="547"/>
    </row>
    <row r="34" spans="1:8" s="402" customFormat="1" ht="16.5" customHeight="1">
      <c r="B34" s="588"/>
      <c r="C34" s="358" t="s">
        <v>645</v>
      </c>
      <c r="D34" s="473">
        <v>15757</v>
      </c>
      <c r="E34" s="468">
        <v>15757</v>
      </c>
      <c r="F34" s="468">
        <v>1176914</v>
      </c>
      <c r="G34" s="403"/>
      <c r="H34" s="547"/>
    </row>
    <row r="35" spans="1:8" s="402" customFormat="1" ht="16.5" customHeight="1">
      <c r="B35" s="588"/>
      <c r="C35" s="358" t="s">
        <v>646</v>
      </c>
      <c r="D35" s="473">
        <v>18166</v>
      </c>
      <c r="E35" s="468">
        <v>18166</v>
      </c>
      <c r="F35" s="468">
        <v>451239</v>
      </c>
      <c r="G35" s="403"/>
      <c r="H35" s="547"/>
    </row>
    <row r="36" spans="1:8" s="402" customFormat="1" ht="16.5" customHeight="1">
      <c r="B36" s="588"/>
      <c r="C36" s="358" t="s">
        <v>647</v>
      </c>
      <c r="D36" s="473">
        <v>286</v>
      </c>
      <c r="E36" s="468">
        <v>286</v>
      </c>
      <c r="F36" s="468">
        <v>18785</v>
      </c>
      <c r="G36" s="403"/>
      <c r="H36" s="547"/>
    </row>
    <row r="37" spans="1:8" s="402" customFormat="1" ht="16.5" customHeight="1">
      <c r="B37" s="588"/>
      <c r="C37" s="358" t="s">
        <v>648</v>
      </c>
      <c r="D37" s="473">
        <v>985</v>
      </c>
      <c r="E37" s="472">
        <v>985</v>
      </c>
      <c r="F37" s="472">
        <v>313237</v>
      </c>
      <c r="G37" s="403"/>
      <c r="H37" s="547"/>
    </row>
    <row r="38" spans="1:8" s="404" customFormat="1" ht="16.5" customHeight="1">
      <c r="B38" s="588"/>
      <c r="C38" s="357" t="s">
        <v>709</v>
      </c>
      <c r="D38" s="481">
        <v>103773</v>
      </c>
      <c r="E38" s="484">
        <v>103773</v>
      </c>
      <c r="F38" s="484">
        <v>9413549</v>
      </c>
      <c r="G38" s="405"/>
      <c r="H38" s="548"/>
    </row>
    <row r="39" spans="1:8" s="402" customFormat="1" ht="16.5" customHeight="1">
      <c r="B39" s="588"/>
      <c r="C39" s="357" t="s">
        <v>702</v>
      </c>
      <c r="D39" s="434">
        <v>48785</v>
      </c>
      <c r="E39" s="476">
        <v>48785</v>
      </c>
      <c r="F39" s="476">
        <v>2293789</v>
      </c>
      <c r="G39" s="403"/>
      <c r="H39" s="547"/>
    </row>
    <row r="40" spans="1:8" s="404" customFormat="1" ht="16.5" customHeight="1">
      <c r="B40" s="588"/>
      <c r="C40" s="357" t="s">
        <v>710</v>
      </c>
      <c r="D40" s="487">
        <v>54987</v>
      </c>
      <c r="E40" s="484">
        <v>54987</v>
      </c>
      <c r="F40" s="484">
        <v>7119759</v>
      </c>
      <c r="G40" s="405"/>
      <c r="H40" s="548"/>
    </row>
    <row r="41" spans="1:8" s="402" customFormat="1" ht="16.5" customHeight="1">
      <c r="B41" s="588"/>
      <c r="C41" s="361" t="s">
        <v>711</v>
      </c>
      <c r="D41" s="490">
        <v>0</v>
      </c>
      <c r="E41" s="476">
        <v>0</v>
      </c>
      <c r="F41" s="476">
        <v>953179</v>
      </c>
      <c r="G41" s="403"/>
      <c r="H41" s="547"/>
    </row>
    <row r="42" spans="1:8" s="404" customFormat="1" ht="16.5" customHeight="1">
      <c r="B42" s="589"/>
      <c r="C42" s="362" t="s">
        <v>712</v>
      </c>
      <c r="D42" s="493">
        <v>103773</v>
      </c>
      <c r="E42" s="484">
        <v>103773</v>
      </c>
      <c r="F42" s="484">
        <v>8460369</v>
      </c>
      <c r="G42" s="405"/>
      <c r="H42" s="548"/>
    </row>
    <row r="43" spans="1:8" s="406" customFormat="1" ht="16.5" customHeight="1">
      <c r="B43" s="584" t="s">
        <v>649</v>
      </c>
      <c r="C43" s="363" t="s">
        <v>686</v>
      </c>
      <c r="D43" s="496">
        <v>0.37524687743322038</v>
      </c>
      <c r="E43" s="549">
        <v>0.37524687743322038</v>
      </c>
      <c r="F43" s="550">
        <v>0.31985416155976826</v>
      </c>
      <c r="G43" s="407"/>
      <c r="H43" s="551"/>
    </row>
    <row r="44" spans="1:8" s="409" customFormat="1" ht="16.5" customHeight="1">
      <c r="A44" s="408"/>
      <c r="B44" s="585"/>
      <c r="C44" s="361" t="s">
        <v>704</v>
      </c>
      <c r="D44" s="491" t="s">
        <v>663</v>
      </c>
      <c r="E44" s="476" t="s">
        <v>198</v>
      </c>
      <c r="F44" s="476" t="s">
        <v>663</v>
      </c>
      <c r="G44" s="403"/>
      <c r="H44" s="552"/>
    </row>
    <row r="45" spans="1:8" s="402" customFormat="1" ht="16.5" customHeight="1">
      <c r="A45" s="412"/>
      <c r="B45" s="585"/>
      <c r="C45" s="360" t="s">
        <v>713</v>
      </c>
      <c r="D45" s="438">
        <v>5507</v>
      </c>
      <c r="E45" s="476">
        <v>5507</v>
      </c>
      <c r="F45" s="476">
        <v>458836</v>
      </c>
      <c r="G45" s="403"/>
      <c r="H45" s="547"/>
    </row>
    <row r="46" spans="1:8" s="415" customFormat="1" ht="16.5" customHeight="1">
      <c r="A46" s="413"/>
      <c r="B46" s="585"/>
      <c r="C46" s="364" t="s">
        <v>691</v>
      </c>
      <c r="D46" s="442">
        <v>3.3158222690905487E-2</v>
      </c>
      <c r="E46" s="553">
        <v>3.3158222690905487E-2</v>
      </c>
      <c r="F46" s="554">
        <v>3.3151755086740529E-2</v>
      </c>
      <c r="G46" s="414"/>
      <c r="H46" s="555"/>
    </row>
    <row r="47" spans="1:8" s="411" customFormat="1" ht="16.5" customHeight="1">
      <c r="A47" s="410"/>
      <c r="B47" s="585"/>
      <c r="C47" s="357" t="s">
        <v>512</v>
      </c>
      <c r="D47" s="506"/>
      <c r="E47" s="509"/>
      <c r="F47" s="509"/>
      <c r="G47" s="416"/>
      <c r="H47" s="556"/>
    </row>
    <row r="48" spans="1:8" s="402" customFormat="1" ht="16.5" customHeight="1">
      <c r="A48" s="412"/>
      <c r="B48" s="585"/>
      <c r="C48" s="360" t="s">
        <v>714</v>
      </c>
      <c r="D48" s="473" t="s">
        <v>663</v>
      </c>
      <c r="E48" s="468" t="s">
        <v>198</v>
      </c>
      <c r="F48" s="468" t="s">
        <v>663</v>
      </c>
      <c r="G48" s="403"/>
      <c r="H48" s="547"/>
    </row>
    <row r="49" spans="1:8" s="402" customFormat="1" ht="16.5" customHeight="1" thickBot="1">
      <c r="A49" s="412"/>
      <c r="B49" s="586"/>
      <c r="C49" s="365" t="s">
        <v>692</v>
      </c>
      <c r="D49" s="573" t="s">
        <v>663</v>
      </c>
      <c r="E49" s="557" t="s">
        <v>198</v>
      </c>
      <c r="F49" s="558" t="s">
        <v>663</v>
      </c>
      <c r="G49" s="392"/>
      <c r="H49" s="547"/>
    </row>
    <row r="50" spans="1:8" s="373" customFormat="1" ht="14.25" customHeight="1">
      <c r="B50" s="592"/>
      <c r="C50" s="559" t="s">
        <v>693</v>
      </c>
      <c r="E50" s="559"/>
      <c r="F50" s="420"/>
      <c r="G50" s="420"/>
      <c r="H50" s="526"/>
    </row>
    <row r="51" spans="1:8" s="373" customFormat="1" ht="14.25" customHeight="1">
      <c r="B51" s="592"/>
      <c r="C51" s="559"/>
      <c r="E51" s="559"/>
      <c r="H51" s="526"/>
    </row>
    <row r="52" spans="1:8" s="373" customFormat="1" ht="14.25" customHeight="1">
      <c r="B52" s="592"/>
      <c r="C52" s="417"/>
      <c r="E52" s="559"/>
      <c r="H52" s="526"/>
    </row>
    <row r="53" spans="1:8" s="373" customFormat="1" ht="13.5" customHeight="1">
      <c r="B53" s="592"/>
      <c r="C53" s="417"/>
      <c r="H53" s="526"/>
    </row>
  </sheetData>
  <mergeCells count="5">
    <mergeCell ref="B8:B12"/>
    <mergeCell ref="B13:B26"/>
    <mergeCell ref="B27:B42"/>
    <mergeCell ref="B43:B49"/>
    <mergeCell ref="B50:B53"/>
  </mergeCells>
  <phoneticPr fontId="2"/>
  <pageMargins left="0.19685039370078741" right="0.19685039370078741" top="0.55118110236220474" bottom="0.19685039370078741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22期個別収益</vt:lpstr>
      <vt:lpstr>98 properties</vt:lpstr>
      <vt:lpstr>1 property sold </vt:lpstr>
      <vt:lpstr>'1 property sold '!Print_Area</vt:lpstr>
      <vt:lpstr>'22期個別収益'!Print_Area</vt:lpstr>
      <vt:lpstr>'98 properties'!Print_Area</vt:lpstr>
      <vt:lpstr>'1 property sold '!Print_Titles</vt:lpstr>
      <vt:lpstr>'22期個別収益'!Print_Titles</vt:lpstr>
      <vt:lpstr>'98 properties'!Print_Titles</vt:lpstr>
    </vt:vector>
  </TitlesOfParts>
  <Company>KENEDIX Reit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Ogihara Yumiko</cp:lastModifiedBy>
  <cp:lastPrinted>2017-12-13T06:34:22Z</cp:lastPrinted>
  <dcterms:created xsi:type="dcterms:W3CDTF">2005-11-18T02:13:45Z</dcterms:created>
  <dcterms:modified xsi:type="dcterms:W3CDTF">2017-12-14T02:10:53Z</dcterms:modified>
</cp:coreProperties>
</file>